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ERS\GAS\Monitoring\InfoTabele-Razvoj\2019\PracenjeInvesticija\"/>
    </mc:Choice>
  </mc:AlternateContent>
  <bookViews>
    <workbookView xWindow="0" yWindow="0" windowWidth="18870" windowHeight="7125" tabRatio="575"/>
  </bookViews>
  <sheets>
    <sheet name="Poc. strana" sheetId="4" r:id="rId1"/>
    <sheet name="Sadrzaj_Dinamika" sheetId="48" r:id="rId2"/>
    <sheet name="Ostv_ulaganja" sheetId="51" r:id="rId3"/>
  </sheets>
  <definedNames>
    <definedName name="_xlnm._FilterDatabase" localSheetId="2" hidden="1">Ostv_ulaganja!#REF!</definedName>
    <definedName name="_xlnm.Print_Area" localSheetId="2">Ostv_ulaganja!$B$1:$AN$54</definedName>
    <definedName name="_xlnm.Print_Area" localSheetId="0">'Poc. strana'!$A$1:$I$33</definedName>
    <definedName name="_xlnm.Print_Titles" localSheetId="2">Ostv_ulaganja!$1:$6</definedName>
    <definedName name="sab" localSheetId="2">#REF!</definedName>
    <definedName name="sab" localSheetId="1">#REF!</definedName>
    <definedName name="sab">#REF!</definedName>
  </definedNames>
  <calcPr calcId="162913"/>
</workbook>
</file>

<file path=xl/calcChain.xml><?xml version="1.0" encoding="utf-8"?>
<calcChain xmlns="http://schemas.openxmlformats.org/spreadsheetml/2006/main">
  <c r="R13" i="51" l="1"/>
  <c r="S13" i="51"/>
  <c r="T13" i="51"/>
  <c r="U13" i="51"/>
  <c r="V13" i="51"/>
  <c r="W13" i="51"/>
  <c r="X13" i="51"/>
  <c r="Y13" i="51"/>
  <c r="Z13" i="51"/>
  <c r="AA13" i="51"/>
  <c r="AB13" i="51"/>
  <c r="AC13" i="51"/>
  <c r="AD13" i="51"/>
  <c r="AE13" i="51"/>
  <c r="AF13" i="51"/>
  <c r="AG13" i="51"/>
  <c r="AH13" i="51"/>
  <c r="AI13" i="51"/>
  <c r="AJ13" i="51"/>
  <c r="AK13" i="51"/>
  <c r="AL13" i="51"/>
  <c r="AM13" i="51"/>
  <c r="AN13" i="51"/>
  <c r="Q13" i="51"/>
  <c r="P13" i="51"/>
  <c r="O13" i="51"/>
  <c r="N13" i="51"/>
  <c r="M13" i="51"/>
  <c r="L13" i="51"/>
  <c r="K13" i="51"/>
  <c r="J13" i="51"/>
  <c r="I13" i="51"/>
  <c r="H13" i="51"/>
  <c r="G13" i="51"/>
  <c r="F13" i="51"/>
  <c r="E12" i="48" l="1"/>
  <c r="AK26" i="51" l="1"/>
  <c r="AK25" i="51"/>
  <c r="AK24" i="51"/>
  <c r="AK22" i="51"/>
  <c r="AK23" i="51"/>
  <c r="AJ16" i="51" l="1"/>
  <c r="AJ40" i="51"/>
  <c r="AL28" i="51"/>
  <c r="AI28" i="51"/>
  <c r="AL30" i="51"/>
  <c r="AJ22" i="51"/>
  <c r="AI22" i="51"/>
  <c r="AI16" i="51"/>
  <c r="AH20" i="51"/>
  <c r="AJ15" i="51"/>
  <c r="AM52" i="51" l="1"/>
  <c r="AM51" i="51"/>
  <c r="AM50" i="51"/>
  <c r="AM48" i="51"/>
  <c r="AM47" i="51"/>
  <c r="AM46" i="51"/>
  <c r="AM45" i="51"/>
  <c r="AM44" i="51"/>
  <c r="AM42" i="51" l="1"/>
  <c r="AM41" i="51"/>
  <c r="AM40" i="51"/>
  <c r="AM38" i="51"/>
  <c r="AM37" i="51"/>
  <c r="AM36" i="51"/>
  <c r="AM35" i="51"/>
  <c r="AM34" i="51"/>
  <c r="AM32" i="51"/>
  <c r="AM31" i="51"/>
  <c r="AM30" i="51"/>
  <c r="AM29" i="51"/>
  <c r="AM28" i="51"/>
  <c r="AM26" i="51"/>
  <c r="AM25" i="51"/>
  <c r="AM24" i="51"/>
  <c r="AM23" i="51"/>
  <c r="AM22" i="51"/>
  <c r="AK42" i="51" l="1"/>
  <c r="AK41" i="51"/>
  <c r="AK40" i="51"/>
  <c r="AK19" i="51"/>
  <c r="AK18" i="51"/>
  <c r="AK17" i="51"/>
  <c r="AK16" i="51"/>
  <c r="AJ42" i="51" l="1"/>
  <c r="AJ41" i="51"/>
  <c r="AL22" i="51"/>
  <c r="AJ26" i="51"/>
  <c r="AJ25" i="51"/>
  <c r="AJ24" i="51"/>
  <c r="AJ23" i="51"/>
  <c r="AL25" i="51" l="1"/>
  <c r="AL24" i="51"/>
  <c r="AJ17" i="51" l="1"/>
  <c r="AJ18" i="51"/>
  <c r="AJ19" i="51"/>
  <c r="AJ20" i="51" l="1"/>
  <c r="B7" i="51"/>
  <c r="AN10" i="51"/>
  <c r="AM10" i="51"/>
  <c r="AI48" i="51" l="1"/>
  <c r="AI47" i="51"/>
  <c r="AI46" i="51"/>
  <c r="AI45" i="51"/>
  <c r="AI44" i="51"/>
  <c r="AI42" i="51"/>
  <c r="AI41" i="51"/>
  <c r="AI40" i="51"/>
  <c r="AI38" i="51"/>
  <c r="AI37" i="51"/>
  <c r="AI36" i="51"/>
  <c r="AI35" i="51"/>
  <c r="AI34" i="51"/>
  <c r="AI32" i="51"/>
  <c r="AI31" i="51"/>
  <c r="AI30" i="51"/>
  <c r="AI29" i="51"/>
  <c r="AI26" i="51"/>
  <c r="AI25" i="51"/>
  <c r="AI24" i="51"/>
  <c r="AI23" i="51"/>
  <c r="AL23" i="51" s="1"/>
  <c r="Z20" i="51"/>
  <c r="AA20" i="51"/>
  <c r="AB20" i="51"/>
  <c r="AC20" i="51"/>
  <c r="AD20" i="51"/>
  <c r="AE20" i="51"/>
  <c r="AF20" i="51"/>
  <c r="AG20" i="51"/>
  <c r="AI15" i="51" l="1"/>
  <c r="AM15" i="51" s="1"/>
  <c r="AI17" i="51"/>
  <c r="AK15" i="51" l="1"/>
  <c r="AL15" i="51"/>
  <c r="AL26" i="51" l="1"/>
  <c r="AL29" i="51"/>
  <c r="AL31" i="51"/>
  <c r="AL32" i="51"/>
  <c r="AL34" i="51"/>
  <c r="AL35" i="51"/>
  <c r="AL36" i="51"/>
  <c r="AL37" i="51"/>
  <c r="AL38" i="51"/>
  <c r="AL40" i="51"/>
  <c r="AL41" i="51"/>
  <c r="AL42" i="51"/>
  <c r="AL44" i="51"/>
  <c r="AL45" i="51"/>
  <c r="AL46" i="51"/>
  <c r="AL47" i="51"/>
  <c r="AL48" i="51"/>
  <c r="AL50" i="51"/>
  <c r="AL51" i="51"/>
  <c r="AL52" i="51"/>
  <c r="AI50" i="51"/>
  <c r="AI51" i="51"/>
  <c r="AI52" i="51"/>
  <c r="I20" i="51" l="1"/>
  <c r="AI19" i="51" l="1"/>
  <c r="AI18" i="51"/>
  <c r="AI20" i="51" l="1"/>
  <c r="AK20" i="51"/>
  <c r="AM20" i="51"/>
  <c r="AM19" i="51"/>
  <c r="AL19" i="51"/>
  <c r="AL16" i="51"/>
  <c r="AM16" i="51"/>
  <c r="AL18" i="51"/>
  <c r="AM18" i="51"/>
  <c r="AM17" i="51"/>
  <c r="AL17" i="51"/>
  <c r="AL20" i="51" l="1"/>
  <c r="C13" i="51"/>
  <c r="AC10" i="51" l="1"/>
  <c r="D12" i="48" l="1"/>
  <c r="AA10" i="51" l="1"/>
  <c r="AB10" i="51"/>
  <c r="B4" i="51" l="1"/>
  <c r="B3" i="51"/>
</calcChain>
</file>

<file path=xl/sharedStrings.xml><?xml version="1.0" encoding="utf-8"?>
<sst xmlns="http://schemas.openxmlformats.org/spreadsheetml/2006/main" count="189" uniqueCount="159">
  <si>
    <t>Редни број</t>
  </si>
  <si>
    <t>* Телефон:</t>
  </si>
  <si>
    <t>* Електронска пошта:</t>
  </si>
  <si>
    <t>Назив енергетског субјекта:</t>
  </si>
  <si>
    <t>Особа за контакт:</t>
  </si>
  <si>
    <t>Подаци за контакт:</t>
  </si>
  <si>
    <t xml:space="preserve">Напомена: </t>
  </si>
  <si>
    <t>Тражени подаци се уносе у ћелије обојене жутом бојом</t>
  </si>
  <si>
    <t>Седиште и адреса:</t>
  </si>
  <si>
    <t>Датум обраде:</t>
  </si>
  <si>
    <t>Агенција за енергетику Републике Србије</t>
  </si>
  <si>
    <t>%</t>
  </si>
  <si>
    <t>Сопствена средства</t>
  </si>
  <si>
    <t>Кредити од домаћих пословних банака</t>
  </si>
  <si>
    <t>Инокредити</t>
  </si>
  <si>
    <t>Донације и остала прибављања без накнаде</t>
  </si>
  <si>
    <t>Остали извори</t>
  </si>
  <si>
    <t>Напомена: У случају потребе повећати број редова.</t>
  </si>
  <si>
    <t>Број лиценце:</t>
  </si>
  <si>
    <t>ПРЕГЛЕД ТАБЕЛА ЗА ДОСТАВЉАЊЕ ИНФОРМАЦИЈА</t>
  </si>
  <si>
    <t>Назив табеле</t>
  </si>
  <si>
    <t>Рок за доставу
података</t>
  </si>
  <si>
    <t>Форма у којој се доставља</t>
  </si>
  <si>
    <t>Електронски</t>
  </si>
  <si>
    <t>Eнергетска делатност:</t>
  </si>
  <si>
    <t>Тип активности</t>
  </si>
  <si>
    <t>Градња новог објекта</t>
  </si>
  <si>
    <t>Реконструкција, адаптација и доградња</t>
  </si>
  <si>
    <t>Категорија пројекта</t>
  </si>
  <si>
    <t>Разлог за инвестицију</t>
  </si>
  <si>
    <t>Напредак у реализацији инвестиције</t>
  </si>
  <si>
    <t>Према плану</t>
  </si>
  <si>
    <t>Пре плана</t>
  </si>
  <si>
    <t>Касни</t>
  </si>
  <si>
    <t>Пројекат повезивања</t>
  </si>
  <si>
    <t>Студија оправданости</t>
  </si>
  <si>
    <t>Генерални пројекат</t>
  </si>
  <si>
    <t>Идејно решење</t>
  </si>
  <si>
    <t>Идејни пројекат</t>
  </si>
  <si>
    <t>Пројекат за грађевинску дозволу</t>
  </si>
  <si>
    <t>Пројекат за извођење</t>
  </si>
  <si>
    <t>Претходна студија оправданости</t>
  </si>
  <si>
    <t>Отказане инвестиције</t>
  </si>
  <si>
    <t>Финансијски разлози</t>
  </si>
  <si>
    <t>Промене због других инвестиција</t>
  </si>
  <si>
    <t>Други разлози</t>
  </si>
  <si>
    <t>Инвестиције које касне</t>
  </si>
  <si>
    <t>Одложене инвестиције</t>
  </si>
  <si>
    <t>Промене у потражњи</t>
  </si>
  <si>
    <t>Промене због везе са другим важнијим инвестицијама</t>
  </si>
  <si>
    <t>Одложена</t>
  </si>
  <si>
    <t>Број инвестиционе одлуке</t>
  </si>
  <si>
    <t>Раст потрошње</t>
  </si>
  <si>
    <t>Старење инфраструктуре</t>
  </si>
  <si>
    <t xml:space="preserve">Шифра инвестиције </t>
  </si>
  <si>
    <t>Назив пројекта</t>
  </si>
  <si>
    <t>Назив инвестиције</t>
  </si>
  <si>
    <t>(2)</t>
  </si>
  <si>
    <t>(3)</t>
  </si>
  <si>
    <t>Кратак опис инвестиције</t>
  </si>
  <si>
    <t>Пројекат прикључења (купац)</t>
  </si>
  <si>
    <t>Пројекат прикључења (произвођач)</t>
  </si>
  <si>
    <t>Фаза реализације инвестиције</t>
  </si>
  <si>
    <t>Година почетка инвестиције</t>
  </si>
  <si>
    <t>Предрачунска вредност инвестиције</t>
  </si>
  <si>
    <t>Припремне активности за градњу објекта</t>
  </si>
  <si>
    <t>Градња објекта</t>
  </si>
  <si>
    <t>Употребна дозвола</t>
  </si>
  <si>
    <t>A</t>
  </si>
  <si>
    <t xml:space="preserve">Гасоводи </t>
  </si>
  <si>
    <t>Пречник DN (mm)</t>
  </si>
  <si>
    <t>Главне мерно регулационе станице</t>
  </si>
  <si>
    <t>Максимални прој. улазни притисак (bar)</t>
  </si>
  <si>
    <t>Минимални прој. улазни притисак (bar)</t>
  </si>
  <si>
    <t xml:space="preserve">Станице: примопредајне станице; блок станице; чистачке станице; регулационе станице, мерне станице, мерно-регулационе станице; </t>
  </si>
  <si>
    <t>Остала опрема гасовода: (процесни гасни хроматографи и др.)</t>
  </si>
  <si>
    <t>Б</t>
  </si>
  <si>
    <t>В</t>
  </si>
  <si>
    <t>Г</t>
  </si>
  <si>
    <t>Д</t>
  </si>
  <si>
    <t>Компресорске станице</t>
  </si>
  <si>
    <t>Ђ</t>
  </si>
  <si>
    <t>Техничке карактеристике објеката</t>
  </si>
  <si>
    <t>Техничке карактеристике опреме - опис</t>
  </si>
  <si>
    <t>Објекат у пробном раду</t>
  </si>
  <si>
    <t>Развој транспортне мреже (интерна мрежа)</t>
  </si>
  <si>
    <t>Развој транспортне мреже (интерконекција)</t>
  </si>
  <si>
    <t>Стављање ван функције</t>
  </si>
  <si>
    <t>Замена</t>
  </si>
  <si>
    <t>Повећање поузданости транспортног система и сигурности  снабдевања потрошача</t>
  </si>
  <si>
    <t>Повећање транспортног капацитета</t>
  </si>
  <si>
    <t>Интеграција тржишта природног гаса</t>
  </si>
  <si>
    <t>Ефикасније управљање транспортним системом</t>
  </si>
  <si>
    <t>Укупна дужина</t>
  </si>
  <si>
    <t>Уградња нове опреме</t>
  </si>
  <si>
    <r>
      <t>Максимални прој. улазни капацитет  (m</t>
    </r>
    <r>
      <rPr>
        <vertAlign val="superscript"/>
        <sz val="10"/>
        <color rgb="FF000080"/>
        <rFont val="Arial Narrow"/>
        <family val="2"/>
      </rPr>
      <t>3</t>
    </r>
    <r>
      <rPr>
        <sz val="10"/>
        <color rgb="FF000080"/>
        <rFont val="Arial Narrow"/>
        <family val="2"/>
      </rPr>
      <t>/h)</t>
    </r>
  </si>
  <si>
    <r>
      <t>Минимални прој. улазни капацитет  (m</t>
    </r>
    <r>
      <rPr>
        <vertAlign val="superscript"/>
        <sz val="10"/>
        <color rgb="FF000080"/>
        <rFont val="Arial Narrow"/>
        <family val="2"/>
      </rPr>
      <t>3</t>
    </r>
    <r>
      <rPr>
        <sz val="10"/>
        <color rgb="FF000080"/>
        <rFont val="Arial Narrow"/>
        <family val="2"/>
      </rPr>
      <t>/h)</t>
    </r>
  </si>
  <si>
    <r>
      <t>Максимални прој. излазни капацитет  (m</t>
    </r>
    <r>
      <rPr>
        <vertAlign val="superscript"/>
        <sz val="10"/>
        <color rgb="FF000080"/>
        <rFont val="Arial Narrow"/>
        <family val="2"/>
      </rPr>
      <t>3</t>
    </r>
    <r>
      <rPr>
        <sz val="10"/>
        <color rgb="FF000080"/>
        <rFont val="Arial Narrow"/>
        <family val="2"/>
      </rPr>
      <t>/h)</t>
    </r>
  </si>
  <si>
    <r>
      <t>Минимално прој. излазни капацитет  (m</t>
    </r>
    <r>
      <rPr>
        <vertAlign val="superscript"/>
        <sz val="10"/>
        <color rgb="FF000080"/>
        <rFont val="Arial Narrow"/>
        <family val="2"/>
      </rPr>
      <t>3</t>
    </r>
    <r>
      <rPr>
        <sz val="10"/>
        <color rgb="FF000080"/>
        <rFont val="Arial Narrow"/>
        <family val="2"/>
      </rPr>
      <t>/h)</t>
    </r>
  </si>
  <si>
    <t>Због процеса добијања дозвола</t>
  </si>
  <si>
    <t>Због решавања имовинских питања</t>
  </si>
  <si>
    <t>Због везе са другим инвестицијама у транспорту које касне</t>
  </si>
  <si>
    <t>Укупно остварено улагања  (27)+(28)+(29)+(30)+(31)+(32)</t>
  </si>
  <si>
    <t>Промене у другим планским улазним подацима</t>
  </si>
  <si>
    <t>Е</t>
  </si>
  <si>
    <t>Реализована дужина вода  (m)</t>
  </si>
  <si>
    <t>Дужина (m)</t>
  </si>
  <si>
    <t>Остале инвестиције (систем техничке заштите кључних објеката транспортног система са надзорним центром и др.)</t>
  </si>
  <si>
    <t>Број погонских јединица</t>
  </si>
  <si>
    <t>Максимални прој. улазни капацитет (m3/h)</t>
  </si>
  <si>
    <t>Минимални прој. улазни капацитет (m3/h)</t>
  </si>
  <si>
    <t>Максимални / минимални прој.  притисак на излазу  (bar)</t>
  </si>
  <si>
    <t>Максимални / минимални прој.  притисак на улазу  (bar)</t>
  </si>
  <si>
    <t>Максимални прој. капацитет компресора    (m3/h)</t>
  </si>
  <si>
    <t>Погонска снага мотора               (kW)</t>
  </si>
  <si>
    <t>Опрема за надзор и управљање: SCADA систем, системи за управљање капацитетима, надоградња оптичког комуникационог система, надоградња радиокомуникационог система, замена микроталасних линкова због дотрајалости и др.</t>
  </si>
  <si>
    <t>Укупна инсталисан снага компресора      (kW)</t>
  </si>
  <si>
    <t>Година :</t>
  </si>
  <si>
    <t>Транспорт природног гаса и управљање транспортним системом</t>
  </si>
  <si>
    <t xml:space="preserve">Извештај о реализацији плана инвестиција система за транспорт природног гаса и управљање транспортним системом  </t>
  </si>
  <si>
    <t>000 динара</t>
  </si>
  <si>
    <t>Средства од прикључења</t>
  </si>
  <si>
    <t>Реализација одобрених инвестиција у односу на предрачунску вредност
((25)+(33))/(24)</t>
  </si>
  <si>
    <t xml:space="preserve">
 000дин/km</t>
  </si>
  <si>
    <t>ПГ-1</t>
  </si>
  <si>
    <t xml:space="preserve">Предрачунска вредност по јединици мере
 </t>
  </si>
  <si>
    <t xml:space="preserve">
000дин/ (m3/h)</t>
  </si>
  <si>
    <t xml:space="preserve">
 000дин/kW</t>
  </si>
  <si>
    <t>Прибављање грађевинске дозволе / Решења о одобрењу за извођење радова</t>
  </si>
  <si>
    <t>Решавање имовинско правних послова</t>
  </si>
  <si>
    <t>Израда планске и техничке документације</t>
  </si>
  <si>
    <t>Пуштено у рад</t>
  </si>
  <si>
    <t>Отказано</t>
  </si>
  <si>
    <t>Пројекат изведеног објекта</t>
  </si>
  <si>
    <t>Промене у националном Законодавству</t>
  </si>
  <si>
    <t>Кашњење тендерске процедуре</t>
  </si>
  <si>
    <t xml:space="preserve">Кашњење у финализацији прекограничних споразума </t>
  </si>
  <si>
    <t>Промене услед укупног процеса планирања и улазних података</t>
  </si>
  <si>
    <t>Промене на страни потражње</t>
  </si>
  <si>
    <t>Промене на страни производње</t>
  </si>
  <si>
    <t>Студије које се никада нису претвориле у планиране инвестиције</t>
  </si>
  <si>
    <t>Инвестиција постаје пројекат треће стране</t>
  </si>
  <si>
    <t>Разлог животна средина и промена трасе</t>
  </si>
  <si>
    <t>Проблем животна средина и промена трасе</t>
  </si>
  <si>
    <t>Промене у производњи</t>
  </si>
  <si>
    <t>Напредак у реализацији инвестиције (18)</t>
  </si>
  <si>
    <t>Инвестиције које касне (19)</t>
  </si>
  <si>
    <t>Категорија (6)</t>
  </si>
  <si>
    <t>Расположива техничка документација</t>
  </si>
  <si>
    <t>Планирана година завршетка инвестиције</t>
  </si>
  <si>
    <t>Тип активности (13)</t>
  </si>
  <si>
    <t>Разлог за инвестицију (14)</t>
  </si>
  <si>
    <t>Фаза реализације инвестиције (15)</t>
  </si>
  <si>
    <t>Распол техн документација (16)</t>
  </si>
  <si>
    <t>Одложене инвестиције (20)</t>
  </si>
  <si>
    <t>Отказане инвестиције (21)</t>
  </si>
  <si>
    <t xml:space="preserve"> Остварена вредност по јединици мере
 (24)/(7)</t>
  </si>
  <si>
    <t>Остали пројекти у транспортном систему</t>
  </si>
  <si>
    <t>Остало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</si>
</sst>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sz val="10"/>
      <color indexed="18"/>
      <name val="Arial Narrow"/>
      <family val="2"/>
    </font>
    <font>
      <sz val="12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indexed="20"/>
      <name val="Arial"/>
      <family val="2"/>
      <charset val="238"/>
    </font>
    <font>
      <b/>
      <sz val="12"/>
      <color indexed="52"/>
      <name val="Arial"/>
      <family val="2"/>
      <charset val="238"/>
    </font>
    <font>
      <b/>
      <sz val="12"/>
      <color indexed="9"/>
      <name val="Arial"/>
      <family val="2"/>
      <charset val="238"/>
    </font>
    <font>
      <i/>
      <sz val="12"/>
      <color indexed="23"/>
      <name val="Arial"/>
      <family val="2"/>
      <charset val="238"/>
    </font>
    <font>
      <sz val="12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2"/>
      <color indexed="62"/>
      <name val="Arial"/>
      <family val="2"/>
      <charset val="238"/>
    </font>
    <font>
      <sz val="12"/>
      <color indexed="52"/>
      <name val="Arial"/>
      <family val="2"/>
      <charset val="238"/>
    </font>
    <font>
      <sz val="12"/>
      <color indexed="6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18"/>
      <name val="Arial Narrow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rgb="FF000099"/>
      <name val="Arial Narrow"/>
      <family val="2"/>
    </font>
    <font>
      <sz val="10"/>
      <color rgb="FF00B050"/>
      <name val="Arial Narrow"/>
      <family val="2"/>
    </font>
    <font>
      <strike/>
      <sz val="10"/>
      <color rgb="FF00B050"/>
      <name val="Arial Narrow"/>
      <family val="2"/>
    </font>
    <font>
      <sz val="10"/>
      <color rgb="FF000080"/>
      <name val="Arial Narrow"/>
      <family val="2"/>
    </font>
    <font>
      <sz val="10"/>
      <color rgb="FFFF0000"/>
      <name val="Arial Narrow"/>
      <family val="2"/>
    </font>
    <font>
      <sz val="10"/>
      <color rgb="FF000080"/>
      <name val="Arial"/>
      <family val="2"/>
    </font>
    <font>
      <sz val="12"/>
      <color rgb="FF000080"/>
      <name val="Arial Narrow"/>
      <family val="2"/>
    </font>
    <font>
      <i/>
      <sz val="10"/>
      <color rgb="FF000080"/>
      <name val="Arial Narrow"/>
      <family val="2"/>
    </font>
    <font>
      <vertAlign val="superscript"/>
      <sz val="10"/>
      <color rgb="FF000080"/>
      <name val="Arial Narrow"/>
      <family val="2"/>
    </font>
    <font>
      <u/>
      <sz val="10"/>
      <color rgb="FF000080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5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2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3" fillId="0" borderId="0"/>
    <xf numFmtId="0" fontId="1" fillId="0" borderId="0"/>
    <xf numFmtId="0" fontId="26" fillId="0" borderId="0"/>
    <xf numFmtId="0" fontId="18" fillId="23" borderId="7" applyNumberFormat="0" applyFont="0" applyAlignment="0" applyProtection="0"/>
    <xf numFmtId="0" fontId="19" fillId="20" borderId="8" applyNumberFormat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278">
    <xf numFmtId="0" fontId="0" fillId="0" borderId="0" xfId="0"/>
    <xf numFmtId="49" fontId="4" fillId="0" borderId="0" xfId="0" applyNumberFormat="1" applyFont="1"/>
    <xf numFmtId="0" fontId="4" fillId="25" borderId="0" xfId="0" applyFont="1" applyFill="1" applyAlignment="1">
      <alignment horizontal="left" vertical="center"/>
    </xf>
    <xf numFmtId="49" fontId="4" fillId="24" borderId="0" xfId="0" applyNumberFormat="1" applyFont="1" applyFill="1" applyBorder="1"/>
    <xf numFmtId="49" fontId="4" fillId="24" borderId="0" xfId="0" applyNumberFormat="1" applyFont="1" applyFill="1"/>
    <xf numFmtId="49" fontId="4" fillId="25" borderId="0" xfId="0" applyNumberFormat="1" applyFont="1" applyFill="1"/>
    <xf numFmtId="49" fontId="4" fillId="0" borderId="0" xfId="0" applyNumberFormat="1" applyFont="1" applyFill="1" applyBorder="1"/>
    <xf numFmtId="0" fontId="4" fillId="0" borderId="0" xfId="0" applyFont="1" applyFill="1" applyAlignment="1" applyProtection="1">
      <alignment vertical="center"/>
    </xf>
    <xf numFmtId="2" fontId="4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27" fillId="24" borderId="0" xfId="0" applyFont="1" applyFill="1" applyBorder="1" applyAlignment="1">
      <alignment vertical="center"/>
    </xf>
    <xf numFmtId="0" fontId="4" fillId="0" borderId="0" xfId="45" applyFont="1" applyAlignment="1">
      <alignment horizontal="left" vertical="center" wrapText="1"/>
    </xf>
    <xf numFmtId="49" fontId="4" fillId="24" borderId="0" xfId="40" applyNumberFormat="1" applyFont="1" applyFill="1"/>
    <xf numFmtId="49" fontId="4" fillId="26" borderId="0" xfId="0" applyNumberFormat="1" applyFont="1" applyFill="1"/>
    <xf numFmtId="0" fontId="24" fillId="0" borderId="0" xfId="0" applyFont="1" applyFill="1" applyProtection="1"/>
    <xf numFmtId="0" fontId="0" fillId="0" borderId="0" xfId="0" applyBorder="1"/>
    <xf numFmtId="0" fontId="28" fillId="0" borderId="0" xfId="0" applyFont="1" applyProtection="1"/>
    <xf numFmtId="0" fontId="29" fillId="0" borderId="0" xfId="0" applyFont="1" applyProtection="1"/>
    <xf numFmtId="0" fontId="28" fillId="0" borderId="0" xfId="0" applyFont="1" applyFill="1" applyAlignment="1" applyProtection="1">
      <alignment vertical="center"/>
    </xf>
    <xf numFmtId="0" fontId="28" fillId="0" borderId="0" xfId="0" applyFont="1" applyFill="1" applyProtection="1"/>
    <xf numFmtId="0" fontId="28" fillId="0" borderId="0" xfId="0" applyFont="1" applyFill="1" applyBorder="1" applyAlignment="1" applyProtection="1">
      <alignment vertical="center"/>
    </xf>
    <xf numFmtId="0" fontId="30" fillId="0" borderId="0" xfId="0" applyFont="1" applyFill="1"/>
    <xf numFmtId="0" fontId="30" fillId="0" borderId="0" xfId="45" applyFont="1" applyAlignment="1">
      <alignment horizontal="center" vertical="center" wrapText="1"/>
    </xf>
    <xf numFmtId="0" fontId="30" fillId="0" borderId="0" xfId="45" applyFont="1" applyAlignment="1">
      <alignment horizontal="left" vertical="center" wrapText="1"/>
    </xf>
    <xf numFmtId="0" fontId="30" fillId="0" borderId="0" xfId="45" applyFont="1" applyBorder="1" applyAlignment="1">
      <alignment horizontal="center" vertical="center" wrapText="1"/>
    </xf>
    <xf numFmtId="0" fontId="30" fillId="0" borderId="0" xfId="45" applyFont="1" applyBorder="1" applyAlignment="1">
      <alignment horizontal="left" vertical="center" wrapText="1"/>
    </xf>
    <xf numFmtId="0" fontId="30" fillId="0" borderId="33" xfId="45" applyFont="1" applyBorder="1" applyAlignment="1">
      <alignment horizontal="center" vertical="center" wrapText="1"/>
    </xf>
    <xf numFmtId="0" fontId="30" fillId="0" borderId="36" xfId="45" applyFont="1" applyBorder="1" applyAlignment="1">
      <alignment horizontal="center" vertical="center" wrapText="1"/>
    </xf>
    <xf numFmtId="0" fontId="31" fillId="29" borderId="0" xfId="0" applyFont="1" applyFill="1" applyProtection="1"/>
    <xf numFmtId="0" fontId="31" fillId="0" borderId="0" xfId="0" applyFont="1" applyFill="1" applyProtection="1"/>
    <xf numFmtId="49" fontId="31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0" fillId="0" borderId="17" xfId="0" applyNumberFormat="1" applyFont="1" applyFill="1" applyBorder="1" applyAlignment="1">
      <alignment horizontal="center" vertical="center" wrapText="1"/>
    </xf>
    <xf numFmtId="0" fontId="30" fillId="0" borderId="47" xfId="0" applyNumberFormat="1" applyFont="1" applyFill="1" applyBorder="1" applyAlignment="1">
      <alignment horizontal="center" vertical="center" wrapText="1"/>
    </xf>
    <xf numFmtId="2" fontId="30" fillId="0" borderId="47" xfId="0" applyNumberFormat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3" fontId="30" fillId="0" borderId="47" xfId="0" applyNumberFormat="1" applyFont="1" applyFill="1" applyBorder="1" applyAlignment="1">
      <alignment horizontal="center" vertical="center" wrapText="1"/>
    </xf>
    <xf numFmtId="0" fontId="30" fillId="0" borderId="57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Protection="1"/>
    <xf numFmtId="0" fontId="30" fillId="0" borderId="0" xfId="0" applyFont="1" applyFill="1" applyProtection="1"/>
    <xf numFmtId="0" fontId="30" fillId="0" borderId="0" xfId="0" applyFont="1" applyFill="1" applyBorder="1" applyAlignment="1" applyProtection="1">
      <alignment vertical="center"/>
    </xf>
    <xf numFmtId="2" fontId="30" fillId="0" borderId="0" xfId="0" applyNumberFormat="1" applyFont="1" applyFill="1" applyAlignment="1">
      <alignment horizontal="left" vertical="center"/>
    </xf>
    <xf numFmtId="49" fontId="30" fillId="0" borderId="0" xfId="0" applyNumberFormat="1" applyFont="1" applyFill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2" fontId="30" fillId="0" borderId="0" xfId="0" applyNumberFormat="1" applyFont="1" applyFill="1" applyAlignment="1" applyProtection="1">
      <alignment horizontal="left" vertical="center"/>
    </xf>
    <xf numFmtId="0" fontId="32" fillId="0" borderId="0" xfId="0" applyFont="1"/>
    <xf numFmtId="49" fontId="30" fillId="24" borderId="0" xfId="0" applyNumberFormat="1" applyFont="1" applyFill="1" applyAlignment="1" applyProtection="1">
      <alignment vertical="center"/>
    </xf>
    <xf numFmtId="0" fontId="30" fillId="24" borderId="0" xfId="0" applyFont="1" applyFill="1" applyAlignment="1" applyProtection="1">
      <alignment vertical="center"/>
    </xf>
    <xf numFmtId="0" fontId="30" fillId="0" borderId="0" xfId="0" applyFont="1" applyAlignment="1" applyProtection="1">
      <alignment horizontal="center"/>
    </xf>
    <xf numFmtId="0" fontId="30" fillId="0" borderId="0" xfId="0" applyFont="1" applyFill="1" applyAlignment="1" applyProtection="1">
      <alignment horizontal="center"/>
    </xf>
    <xf numFmtId="0" fontId="30" fillId="0" borderId="0" xfId="0" applyFont="1" applyProtection="1"/>
    <xf numFmtId="49" fontId="30" fillId="0" borderId="18" xfId="0" applyNumberFormat="1" applyFont="1" applyFill="1" applyBorder="1" applyAlignment="1">
      <alignment horizontal="center" vertical="center" wrapText="1"/>
    </xf>
    <xf numFmtId="49" fontId="30" fillId="0" borderId="31" xfId="0" applyNumberFormat="1" applyFont="1" applyFill="1" applyBorder="1" applyAlignment="1">
      <alignment horizontal="center" vertical="center" wrapText="1"/>
    </xf>
    <xf numFmtId="49" fontId="30" fillId="0" borderId="32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0" fontId="30" fillId="0" borderId="26" xfId="0" applyNumberFormat="1" applyFont="1" applyFill="1" applyBorder="1" applyAlignment="1">
      <alignment horizontal="center" vertical="center" wrapText="1"/>
    </xf>
    <xf numFmtId="49" fontId="33" fillId="0" borderId="32" xfId="0" applyNumberFormat="1" applyFont="1" applyFill="1" applyBorder="1" applyAlignment="1">
      <alignment horizontal="center" vertical="center" wrapText="1"/>
    </xf>
    <xf numFmtId="0" fontId="30" fillId="0" borderId="44" xfId="0" applyFont="1" applyBorder="1" applyAlignment="1" applyProtection="1">
      <alignment horizontal="center" vertical="center"/>
    </xf>
    <xf numFmtId="0" fontId="30" fillId="0" borderId="27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/>
    </xf>
    <xf numFmtId="0" fontId="30" fillId="28" borderId="41" xfId="0" applyFont="1" applyFill="1" applyBorder="1" applyAlignment="1">
      <alignment horizontal="center" vertical="center" wrapText="1"/>
    </xf>
    <xf numFmtId="0" fontId="30" fillId="28" borderId="17" xfId="0" applyFont="1" applyFill="1" applyBorder="1" applyAlignment="1">
      <alignment horizontal="center" vertical="center" wrapText="1"/>
    </xf>
    <xf numFmtId="3" fontId="30" fillId="28" borderId="17" xfId="0" applyNumberFormat="1" applyFont="1" applyFill="1" applyBorder="1" applyAlignment="1">
      <alignment horizontal="center" vertical="center" wrapText="1"/>
    </xf>
    <xf numFmtId="0" fontId="30" fillId="28" borderId="17" xfId="0" applyNumberFormat="1" applyFont="1" applyFill="1" applyBorder="1" applyAlignment="1">
      <alignment horizontal="center" vertical="center" wrapText="1"/>
    </xf>
    <xf numFmtId="3" fontId="30" fillId="28" borderId="17" xfId="0" applyNumberFormat="1" applyFont="1" applyFill="1" applyBorder="1" applyAlignment="1">
      <alignment horizontal="center" vertical="center"/>
    </xf>
    <xf numFmtId="3" fontId="34" fillId="28" borderId="17" xfId="0" applyNumberFormat="1" applyFont="1" applyFill="1" applyBorder="1" applyAlignment="1">
      <alignment horizontal="center" vertical="center"/>
    </xf>
    <xf numFmtId="3" fontId="30" fillId="28" borderId="27" xfId="0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28" borderId="28" xfId="0" applyFont="1" applyFill="1" applyBorder="1" applyAlignment="1">
      <alignment horizontal="center" vertical="center" wrapText="1"/>
    </xf>
    <xf numFmtId="3" fontId="30" fillId="28" borderId="28" xfId="0" applyNumberFormat="1" applyFont="1" applyFill="1" applyBorder="1" applyAlignment="1">
      <alignment horizontal="center" vertical="center" wrapText="1"/>
    </xf>
    <xf numFmtId="3" fontId="30" fillId="28" borderId="28" xfId="0" applyNumberFormat="1" applyFont="1" applyFill="1" applyBorder="1" applyAlignment="1">
      <alignment horizontal="center" vertical="center"/>
    </xf>
    <xf numFmtId="3" fontId="34" fillId="28" borderId="28" xfId="0" applyNumberFormat="1" applyFont="1" applyFill="1" applyBorder="1" applyAlignment="1">
      <alignment horizontal="center" vertical="center"/>
    </xf>
    <xf numFmtId="3" fontId="30" fillId="0" borderId="28" xfId="0" applyNumberFormat="1" applyFont="1" applyFill="1" applyBorder="1" applyAlignment="1">
      <alignment horizontal="center" vertical="center"/>
    </xf>
    <xf numFmtId="3" fontId="30" fillId="28" borderId="29" xfId="0" applyNumberFormat="1" applyFont="1" applyFill="1" applyBorder="1" applyAlignment="1">
      <alignment horizontal="center" vertical="center"/>
    </xf>
    <xf numFmtId="0" fontId="30" fillId="0" borderId="39" xfId="0" applyNumberFormat="1" applyFont="1" applyFill="1" applyBorder="1" applyAlignment="1">
      <alignment horizontal="center" vertical="center"/>
    </xf>
    <xf numFmtId="0" fontId="30" fillId="28" borderId="40" xfId="0" applyFont="1" applyFill="1" applyBorder="1" applyAlignment="1">
      <alignment horizontal="center" vertical="center" wrapText="1"/>
    </xf>
    <xf numFmtId="3" fontId="30" fillId="28" borderId="40" xfId="0" applyNumberFormat="1" applyFont="1" applyFill="1" applyBorder="1" applyAlignment="1">
      <alignment horizontal="center" vertical="center" wrapText="1"/>
    </xf>
    <xf numFmtId="3" fontId="30" fillId="28" borderId="40" xfId="0" applyNumberFormat="1" applyFont="1" applyFill="1" applyBorder="1" applyAlignment="1">
      <alignment horizontal="center" vertical="center"/>
    </xf>
    <xf numFmtId="3" fontId="30" fillId="0" borderId="47" xfId="0" applyNumberFormat="1" applyFont="1" applyFill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center" vertical="center"/>
    </xf>
    <xf numFmtId="0" fontId="30" fillId="28" borderId="47" xfId="0" applyFont="1" applyFill="1" applyBorder="1" applyAlignment="1">
      <alignment horizontal="center" vertical="center" wrapText="1"/>
    </xf>
    <xf numFmtId="3" fontId="30" fillId="28" borderId="47" xfId="0" applyNumberFormat="1" applyFont="1" applyFill="1" applyBorder="1" applyAlignment="1">
      <alignment horizontal="center" vertical="center" wrapText="1"/>
    </xf>
    <xf numFmtId="0" fontId="30" fillId="28" borderId="38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3" fontId="30" fillId="28" borderId="16" xfId="0" applyNumberFormat="1" applyFont="1" applyFill="1" applyBorder="1" applyAlignment="1">
      <alignment horizontal="center" vertical="center" wrapText="1"/>
    </xf>
    <xf numFmtId="3" fontId="30" fillId="28" borderId="16" xfId="0" applyNumberFormat="1" applyFont="1" applyFill="1" applyBorder="1" applyAlignment="1">
      <alignment horizontal="center" vertical="center"/>
    </xf>
    <xf numFmtId="3" fontId="34" fillId="28" borderId="16" xfId="0" applyNumberFormat="1" applyFont="1" applyFill="1" applyBorder="1" applyAlignment="1">
      <alignment horizontal="center" vertical="center"/>
    </xf>
    <xf numFmtId="3" fontId="30" fillId="28" borderId="14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3" fontId="30" fillId="0" borderId="40" xfId="0" applyNumberFormat="1" applyFont="1" applyFill="1" applyBorder="1" applyAlignment="1">
      <alignment horizontal="center" vertical="center"/>
    </xf>
    <xf numFmtId="0" fontId="30" fillId="28" borderId="28" xfId="0" applyFont="1" applyFill="1" applyBorder="1" applyAlignment="1">
      <alignment horizontal="center" vertical="center" wrapText="1"/>
    </xf>
    <xf numFmtId="3" fontId="34" fillId="28" borderId="40" xfId="0" applyNumberFormat="1" applyFont="1" applyFill="1" applyBorder="1" applyAlignment="1">
      <alignment horizontal="center" vertical="center"/>
    </xf>
    <xf numFmtId="3" fontId="30" fillId="28" borderId="58" xfId="0" applyNumberFormat="1" applyFont="1" applyFill="1" applyBorder="1" applyAlignment="1">
      <alignment horizontal="center" vertical="center"/>
    </xf>
    <xf numFmtId="0" fontId="30" fillId="28" borderId="28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28" borderId="40" xfId="0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3" fontId="30" fillId="28" borderId="52" xfId="0" applyNumberFormat="1" applyFont="1" applyFill="1" applyBorder="1" applyAlignment="1">
      <alignment horizontal="center" vertical="center" wrapText="1"/>
    </xf>
    <xf numFmtId="0" fontId="30" fillId="0" borderId="44" xfId="0" applyNumberFormat="1" applyFont="1" applyFill="1" applyBorder="1" applyAlignment="1">
      <alignment horizontal="center" vertical="center" wrapText="1"/>
    </xf>
    <xf numFmtId="0" fontId="31" fillId="0" borderId="17" xfId="0" applyNumberFormat="1" applyFont="1" applyFill="1" applyBorder="1" applyAlignment="1">
      <alignment horizontal="center" vertical="center" wrapText="1"/>
    </xf>
    <xf numFmtId="49" fontId="24" fillId="24" borderId="0" xfId="0" applyNumberFormat="1" applyFont="1" applyFill="1" applyBorder="1"/>
    <xf numFmtId="49" fontId="24" fillId="24" borderId="0" xfId="0" applyNumberFormat="1" applyFont="1" applyFill="1"/>
    <xf numFmtId="0" fontId="24" fillId="27" borderId="0" xfId="40" applyNumberFormat="1" applyFont="1" applyFill="1" applyBorder="1" applyAlignment="1">
      <alignment horizontal="left"/>
    </xf>
    <xf numFmtId="0" fontId="36" fillId="0" borderId="39" xfId="0" applyNumberFormat="1" applyFont="1" applyFill="1" applyBorder="1" applyAlignment="1">
      <alignment horizontal="center" vertical="center"/>
    </xf>
    <xf numFmtId="0" fontId="36" fillId="28" borderId="38" xfId="0" applyFont="1" applyFill="1" applyBorder="1" applyAlignment="1">
      <alignment horizontal="center" vertical="center" wrapText="1"/>
    </xf>
    <xf numFmtId="0" fontId="36" fillId="28" borderId="4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3" fontId="30" fillId="28" borderId="38" xfId="0" applyNumberFormat="1" applyFont="1" applyFill="1" applyBorder="1" applyAlignment="1">
      <alignment horizontal="center" vertical="center"/>
    </xf>
    <xf numFmtId="3" fontId="30" fillId="28" borderId="38" xfId="0" applyNumberFormat="1" applyFont="1" applyFill="1" applyBorder="1" applyAlignment="1">
      <alignment horizontal="center" vertical="center" wrapText="1"/>
    </xf>
    <xf numFmtId="3" fontId="30" fillId="0" borderId="38" xfId="0" applyNumberFormat="1" applyFont="1" applyFill="1" applyBorder="1" applyAlignment="1">
      <alignment horizontal="center" vertical="center"/>
    </xf>
    <xf numFmtId="0" fontId="30" fillId="28" borderId="40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0" fontId="36" fillId="28" borderId="40" xfId="0" applyFont="1" applyFill="1" applyBorder="1" applyAlignment="1">
      <alignment horizontal="center" vertical="center" wrapText="1"/>
    </xf>
    <xf numFmtId="0" fontId="30" fillId="0" borderId="17" xfId="0" applyNumberFormat="1" applyFont="1" applyFill="1" applyBorder="1" applyAlignment="1">
      <alignment horizontal="center" vertical="center" wrapText="1"/>
    </xf>
    <xf numFmtId="0" fontId="33" fillId="0" borderId="18" xfId="0" applyNumberFormat="1" applyFont="1" applyFill="1" applyBorder="1" applyAlignment="1">
      <alignment vertical="center" wrapText="1"/>
    </xf>
    <xf numFmtId="0" fontId="33" fillId="0" borderId="42" xfId="0" applyNumberFormat="1" applyFont="1" applyFill="1" applyBorder="1" applyAlignment="1">
      <alignment vertical="center" wrapText="1"/>
    </xf>
    <xf numFmtId="0" fontId="33" fillId="0" borderId="43" xfId="0" applyNumberFormat="1" applyFont="1" applyFill="1" applyBorder="1" applyAlignment="1">
      <alignment vertical="center" wrapText="1"/>
    </xf>
    <xf numFmtId="2" fontId="30" fillId="0" borderId="4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31" fillId="0" borderId="0" xfId="0" applyFont="1" applyFill="1" applyBorder="1" applyProtection="1"/>
    <xf numFmtId="0" fontId="30" fillId="0" borderId="0" xfId="0" applyNumberFormat="1" applyFont="1" applyFill="1" applyBorder="1" applyAlignment="1">
      <alignment horizontal="center" vertical="center" wrapText="1"/>
    </xf>
    <xf numFmtId="3" fontId="30" fillId="28" borderId="47" xfId="0" applyNumberFormat="1" applyFont="1" applyFill="1" applyBorder="1" applyAlignment="1">
      <alignment horizontal="center" vertical="center"/>
    </xf>
    <xf numFmtId="3" fontId="34" fillId="28" borderId="47" xfId="0" applyNumberFormat="1" applyFont="1" applyFill="1" applyBorder="1" applyAlignment="1">
      <alignment horizontal="center" vertical="center"/>
    </xf>
    <xf numFmtId="3" fontId="30" fillId="28" borderId="59" xfId="0" applyNumberFormat="1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42" xfId="0" applyFont="1" applyFill="1" applyBorder="1" applyAlignment="1">
      <alignment horizontal="center" vertical="center" wrapText="1"/>
    </xf>
    <xf numFmtId="3" fontId="30" fillId="0" borderId="42" xfId="0" applyNumberFormat="1" applyFont="1" applyFill="1" applyBorder="1" applyAlignment="1">
      <alignment horizontal="center" vertical="center"/>
    </xf>
    <xf numFmtId="3" fontId="30" fillId="0" borderId="42" xfId="0" applyNumberFormat="1" applyFont="1" applyFill="1" applyBorder="1" applyAlignment="1">
      <alignment horizontal="center" vertical="center" wrapText="1"/>
    </xf>
    <xf numFmtId="3" fontId="34" fillId="0" borderId="42" xfId="0" applyNumberFormat="1" applyFont="1" applyFill="1" applyBorder="1" applyAlignment="1">
      <alignment horizontal="center" vertical="center"/>
    </xf>
    <xf numFmtId="3" fontId="30" fillId="0" borderId="43" xfId="0" applyNumberFormat="1" applyFont="1" applyFill="1" applyBorder="1" applyAlignment="1">
      <alignment horizontal="center" vertical="center"/>
    </xf>
    <xf numFmtId="0" fontId="30" fillId="28" borderId="62" xfId="0" applyFont="1" applyFill="1" applyBorder="1" applyAlignment="1">
      <alignment horizontal="center" vertical="center" wrapText="1"/>
    </xf>
    <xf numFmtId="0" fontId="30" fillId="28" borderId="49" xfId="0" applyFont="1" applyFill="1" applyBorder="1" applyAlignment="1">
      <alignment horizontal="center" vertical="center" wrapText="1"/>
    </xf>
    <xf numFmtId="3" fontId="30" fillId="28" borderId="49" xfId="0" applyNumberFormat="1" applyFont="1" applyFill="1" applyBorder="1" applyAlignment="1">
      <alignment horizontal="center" vertical="center" wrapText="1"/>
    </xf>
    <xf numFmtId="3" fontId="30" fillId="28" borderId="49" xfId="0" applyNumberFormat="1" applyFont="1" applyFill="1" applyBorder="1" applyAlignment="1">
      <alignment horizontal="center" vertical="center"/>
    </xf>
    <xf numFmtId="3" fontId="34" fillId="28" borderId="49" xfId="0" applyNumberFormat="1" applyFont="1" applyFill="1" applyBorder="1" applyAlignment="1">
      <alignment horizontal="center" vertical="center"/>
    </xf>
    <xf numFmtId="3" fontId="30" fillId="28" borderId="60" xfId="0" applyNumberFormat="1" applyFont="1" applyFill="1" applyBorder="1" applyAlignment="1">
      <alignment horizontal="center" vertical="center"/>
    </xf>
    <xf numFmtId="3" fontId="30" fillId="0" borderId="42" xfId="0" applyNumberFormat="1" applyFont="1" applyFill="1" applyBorder="1" applyAlignment="1">
      <alignment horizontal="left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26" borderId="0" xfId="0" applyNumberFormat="1" applyFont="1" applyFill="1" applyBorder="1"/>
    <xf numFmtId="49" fontId="24" fillId="26" borderId="0" xfId="0" applyNumberFormat="1" applyFont="1" applyFill="1" applyBorder="1"/>
    <xf numFmtId="49" fontId="30" fillId="26" borderId="18" xfId="0" applyNumberFormat="1" applyFont="1" applyFill="1" applyBorder="1" applyAlignment="1">
      <alignment horizontal="center" vertical="center" wrapText="1"/>
    </xf>
    <xf numFmtId="0" fontId="4" fillId="26" borderId="0" xfId="0" applyFont="1" applyFill="1" applyProtection="1"/>
    <xf numFmtId="0" fontId="30" fillId="26" borderId="19" xfId="0" applyNumberFormat="1" applyFont="1" applyFill="1" applyBorder="1" applyAlignment="1">
      <alignment horizontal="center" vertical="center"/>
    </xf>
    <xf numFmtId="0" fontId="30" fillId="26" borderId="24" xfId="0" applyFont="1" applyFill="1" applyBorder="1" applyAlignment="1">
      <alignment horizontal="center" vertical="center" wrapText="1"/>
    </xf>
    <xf numFmtId="3" fontId="30" fillId="26" borderId="47" xfId="0" applyNumberFormat="1" applyFont="1" applyFill="1" applyBorder="1" applyAlignment="1">
      <alignment horizontal="center" vertical="center" wrapText="1"/>
    </xf>
    <xf numFmtId="0" fontId="30" fillId="26" borderId="47" xfId="0" applyFont="1" applyFill="1" applyBorder="1" applyAlignment="1">
      <alignment horizontal="center" vertical="center" wrapText="1"/>
    </xf>
    <xf numFmtId="3" fontId="30" fillId="26" borderId="47" xfId="0" applyNumberFormat="1" applyFont="1" applyFill="1" applyBorder="1" applyAlignment="1">
      <alignment horizontal="center" vertical="center"/>
    </xf>
    <xf numFmtId="3" fontId="30" fillId="26" borderId="61" xfId="0" applyNumberFormat="1" applyFont="1" applyFill="1" applyBorder="1" applyAlignment="1">
      <alignment horizontal="center" vertical="center"/>
    </xf>
    <xf numFmtId="3" fontId="34" fillId="26" borderId="47" xfId="0" applyNumberFormat="1" applyFont="1" applyFill="1" applyBorder="1" applyAlignment="1">
      <alignment horizontal="center" vertical="center"/>
    </xf>
    <xf numFmtId="3" fontId="30" fillId="26" borderId="59" xfId="0" applyNumberFormat="1" applyFont="1" applyFill="1" applyBorder="1" applyAlignment="1">
      <alignment horizontal="center" vertical="center"/>
    </xf>
    <xf numFmtId="0" fontId="0" fillId="26" borderId="0" xfId="0" applyFill="1"/>
    <xf numFmtId="3" fontId="30" fillId="26" borderId="28" xfId="0" applyNumberFormat="1" applyFont="1" applyFill="1" applyBorder="1" applyAlignment="1">
      <alignment horizontal="center" vertical="center"/>
    </xf>
    <xf numFmtId="0" fontId="30" fillId="26" borderId="34" xfId="45" applyFont="1" applyFill="1" applyBorder="1" applyAlignment="1">
      <alignment horizontal="center" vertical="center" wrapText="1"/>
    </xf>
    <xf numFmtId="0" fontId="30" fillId="26" borderId="35" xfId="45" applyFont="1" applyFill="1" applyBorder="1" applyAlignment="1">
      <alignment horizontal="left" vertical="center" wrapText="1"/>
    </xf>
    <xf numFmtId="0" fontId="4" fillId="26" borderId="0" xfId="0" applyFont="1" applyFill="1" applyAlignment="1" applyProtection="1">
      <alignment vertical="center"/>
    </xf>
    <xf numFmtId="0" fontId="28" fillId="26" borderId="0" xfId="0" applyFont="1" applyFill="1" applyAlignment="1" applyProtection="1">
      <alignment vertical="center"/>
    </xf>
    <xf numFmtId="0" fontId="4" fillId="26" borderId="0" xfId="0" applyFont="1" applyFill="1" applyAlignment="1" applyProtection="1"/>
    <xf numFmtId="0" fontId="28" fillId="26" borderId="0" xfId="0" applyFont="1" applyFill="1" applyProtection="1"/>
    <xf numFmtId="0" fontId="4" fillId="26" borderId="0" xfId="0" applyFont="1" applyFill="1" applyBorder="1" applyAlignment="1" applyProtection="1">
      <alignment vertical="center"/>
    </xf>
    <xf numFmtId="0" fontId="30" fillId="26" borderId="0" xfId="0" applyFont="1" applyFill="1" applyAlignment="1" applyProtection="1">
      <alignment vertical="center"/>
    </xf>
    <xf numFmtId="0" fontId="30" fillId="26" borderId="0" xfId="0" applyFont="1" applyFill="1" applyAlignment="1" applyProtection="1">
      <alignment horizontal="center"/>
    </xf>
    <xf numFmtId="0" fontId="30" fillId="26" borderId="17" xfId="0" applyNumberFormat="1" applyFont="1" applyFill="1" applyBorder="1" applyAlignment="1">
      <alignment horizontal="center" vertical="center" wrapText="1"/>
    </xf>
    <xf numFmtId="0" fontId="4" fillId="26" borderId="0" xfId="0" applyFont="1" applyFill="1" applyBorder="1" applyProtection="1"/>
    <xf numFmtId="3" fontId="30" fillId="0" borderId="41" xfId="0" applyNumberFormat="1" applyFont="1" applyFill="1" applyBorder="1" applyAlignment="1">
      <alignment horizontal="center" vertical="center"/>
    </xf>
    <xf numFmtId="3" fontId="30" fillId="0" borderId="52" xfId="0" applyNumberFormat="1" applyFont="1" applyFill="1" applyBorder="1" applyAlignment="1">
      <alignment horizontal="center" vertical="center"/>
    </xf>
    <xf numFmtId="3" fontId="30" fillId="26" borderId="38" xfId="0" applyNumberFormat="1" applyFont="1" applyFill="1" applyBorder="1" applyAlignment="1">
      <alignment horizontal="center" vertical="center"/>
    </xf>
    <xf numFmtId="0" fontId="31" fillId="26" borderId="0" xfId="0" applyFont="1" applyFill="1" applyProtection="1"/>
    <xf numFmtId="49" fontId="31" fillId="26" borderId="0" xfId="0" applyNumberFormat="1" applyFont="1" applyFill="1" applyAlignment="1" applyProtection="1">
      <alignment vertical="center"/>
    </xf>
    <xf numFmtId="49" fontId="30" fillId="26" borderId="0" xfId="0" applyNumberFormat="1" applyFont="1" applyFill="1" applyAlignment="1" applyProtection="1">
      <alignment vertical="center"/>
    </xf>
    <xf numFmtId="0" fontId="30" fillId="26" borderId="28" xfId="0" applyFont="1" applyFill="1" applyBorder="1" applyAlignment="1">
      <alignment horizontal="center" vertical="center" wrapText="1"/>
    </xf>
    <xf numFmtId="0" fontId="30" fillId="26" borderId="16" xfId="0" applyFont="1" applyFill="1" applyBorder="1" applyAlignment="1">
      <alignment horizontal="center" vertical="center" wrapText="1"/>
    </xf>
    <xf numFmtId="0" fontId="30" fillId="26" borderId="42" xfId="0" applyFont="1" applyFill="1" applyBorder="1" applyAlignment="1">
      <alignment horizontal="center" vertical="center" wrapText="1"/>
    </xf>
    <xf numFmtId="0" fontId="30" fillId="26" borderId="49" xfId="0" applyFont="1" applyFill="1" applyBorder="1" applyAlignment="1">
      <alignment horizontal="center" vertical="center" wrapText="1"/>
    </xf>
    <xf numFmtId="0" fontId="36" fillId="26" borderId="40" xfId="0" applyFont="1" applyFill="1" applyBorder="1" applyAlignment="1">
      <alignment horizontal="center" vertical="center" wrapText="1"/>
    </xf>
    <xf numFmtId="0" fontId="30" fillId="26" borderId="40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1" fontId="30" fillId="26" borderId="55" xfId="0" applyNumberFormat="1" applyFont="1" applyFill="1" applyBorder="1" applyAlignment="1">
      <alignment horizontal="center" vertical="center"/>
    </xf>
    <xf numFmtId="1" fontId="30" fillId="26" borderId="41" xfId="0" applyNumberFormat="1" applyFont="1" applyFill="1" applyBorder="1" applyAlignment="1">
      <alignment horizontal="center" vertical="center"/>
    </xf>
    <xf numFmtId="1" fontId="30" fillId="26" borderId="45" xfId="0" applyNumberFormat="1" applyFont="1" applyFill="1" applyBorder="1" applyAlignment="1">
      <alignment horizontal="center" vertical="center"/>
    </xf>
    <xf numFmtId="1" fontId="30" fillId="26" borderId="52" xfId="0" applyNumberFormat="1" applyFont="1" applyFill="1" applyBorder="1" applyAlignment="1">
      <alignment horizontal="center" vertical="center"/>
    </xf>
    <xf numFmtId="1" fontId="30" fillId="26" borderId="48" xfId="0" applyNumberFormat="1" applyFont="1" applyFill="1" applyBorder="1" applyAlignment="1">
      <alignment horizontal="center" vertical="center"/>
    </xf>
    <xf numFmtId="1" fontId="30" fillId="26" borderId="15" xfId="0" applyNumberFormat="1" applyFont="1" applyFill="1" applyBorder="1" applyAlignment="1">
      <alignment horizontal="center" vertical="center"/>
    </xf>
    <xf numFmtId="1" fontId="30" fillId="26" borderId="47" xfId="0" applyNumberFormat="1" applyFont="1" applyFill="1" applyBorder="1" applyAlignment="1">
      <alignment horizontal="center" vertical="center"/>
    </xf>
    <xf numFmtId="1" fontId="30" fillId="26" borderId="44" xfId="0" applyNumberFormat="1" applyFont="1" applyFill="1" applyBorder="1" applyAlignment="1">
      <alignment horizontal="center" vertical="center" wrapText="1"/>
    </xf>
    <xf numFmtId="1" fontId="30" fillId="26" borderId="28" xfId="0" applyNumberFormat="1" applyFont="1" applyFill="1" applyBorder="1" applyAlignment="1">
      <alignment horizontal="center" vertical="center"/>
    </xf>
    <xf numFmtId="1" fontId="30" fillId="26" borderId="42" xfId="0" applyNumberFormat="1" applyFont="1" applyFill="1" applyBorder="1" applyAlignment="1">
      <alignment horizontal="center" vertical="center"/>
    </xf>
    <xf numFmtId="1" fontId="30" fillId="26" borderId="38" xfId="0" applyNumberFormat="1" applyFont="1" applyFill="1" applyBorder="1" applyAlignment="1">
      <alignment horizontal="center" vertical="center"/>
    </xf>
    <xf numFmtId="1" fontId="30" fillId="26" borderId="4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2" fontId="30" fillId="0" borderId="17" xfId="0" applyNumberFormat="1" applyFont="1" applyFill="1" applyBorder="1" applyAlignment="1">
      <alignment horizontal="center" vertical="center"/>
    </xf>
    <xf numFmtId="2" fontId="30" fillId="0" borderId="66" xfId="0" applyNumberFormat="1" applyFont="1" applyFill="1" applyBorder="1" applyAlignment="1">
      <alignment horizontal="center" vertical="center"/>
    </xf>
    <xf numFmtId="2" fontId="30" fillId="0" borderId="28" xfId="0" applyNumberFormat="1" applyFont="1" applyFill="1" applyBorder="1" applyAlignment="1">
      <alignment horizontal="center" vertical="center"/>
    </xf>
    <xf numFmtId="2" fontId="30" fillId="0" borderId="46" xfId="0" applyNumberFormat="1" applyFont="1" applyFill="1" applyBorder="1" applyAlignment="1">
      <alignment horizontal="center" vertical="center"/>
    </xf>
    <xf numFmtId="2" fontId="30" fillId="0" borderId="16" xfId="0" applyNumberFormat="1" applyFont="1" applyFill="1" applyBorder="1" applyAlignment="1">
      <alignment horizontal="center" vertical="center"/>
    </xf>
    <xf numFmtId="2" fontId="30" fillId="26" borderId="0" xfId="0" applyNumberFormat="1" applyFont="1" applyFill="1" applyBorder="1" applyAlignment="1">
      <alignment horizontal="center" vertical="center"/>
    </xf>
    <xf numFmtId="2" fontId="30" fillId="26" borderId="47" xfId="0" applyNumberFormat="1" applyFont="1" applyFill="1" applyBorder="1" applyAlignment="1">
      <alignment horizontal="center" vertical="center"/>
    </xf>
    <xf numFmtId="2" fontId="30" fillId="0" borderId="42" xfId="0" applyNumberFormat="1" applyFont="1" applyFill="1" applyBorder="1" applyAlignment="1">
      <alignment horizontal="center" vertical="center"/>
    </xf>
    <xf numFmtId="2" fontId="30" fillId="0" borderId="47" xfId="0" applyNumberFormat="1" applyFont="1" applyFill="1" applyBorder="1" applyAlignment="1">
      <alignment horizontal="center" vertical="center"/>
    </xf>
    <xf numFmtId="2" fontId="30" fillId="0" borderId="40" xfId="0" applyNumberFormat="1" applyFont="1" applyFill="1" applyBorder="1" applyAlignment="1">
      <alignment horizontal="center" vertical="center"/>
    </xf>
    <xf numFmtId="2" fontId="30" fillId="0" borderId="38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4" fillId="26" borderId="0" xfId="0" applyFont="1" applyFill="1" applyAlignment="1" applyProtection="1">
      <alignment vertical="justify"/>
    </xf>
    <xf numFmtId="0" fontId="30" fillId="0" borderId="0" xfId="0" applyFont="1" applyAlignment="1" applyProtection="1">
      <alignment vertical="center"/>
    </xf>
    <xf numFmtId="0" fontId="30" fillId="0" borderId="0" xfId="0" applyFont="1" applyAlignment="1" applyProtection="1">
      <alignment vertical="justify"/>
    </xf>
    <xf numFmtId="0" fontId="30" fillId="28" borderId="40" xfId="0" applyFont="1" applyFill="1" applyBorder="1" applyAlignment="1">
      <alignment horizontal="center" vertical="center" wrapText="1"/>
    </xf>
    <xf numFmtId="0" fontId="30" fillId="28" borderId="16" xfId="0" applyFont="1" applyFill="1" applyBorder="1" applyAlignment="1">
      <alignment horizontal="center" vertical="center" wrapText="1"/>
    </xf>
    <xf numFmtId="0" fontId="30" fillId="0" borderId="37" xfId="45" applyFont="1" applyFill="1" applyBorder="1" applyAlignment="1">
      <alignment horizontal="center" vertical="center" wrapText="1"/>
    </xf>
    <xf numFmtId="0" fontId="24" fillId="30" borderId="0" xfId="0" applyFont="1" applyFill="1" applyAlignment="1" applyProtection="1">
      <alignment vertical="center"/>
    </xf>
    <xf numFmtId="0" fontId="24" fillId="30" borderId="0" xfId="0" applyFont="1" applyFill="1" applyProtection="1"/>
    <xf numFmtId="0" fontId="4" fillId="0" borderId="0" xfId="40" applyFont="1" applyAlignment="1">
      <alignment horizontal="left" wrapText="1"/>
    </xf>
    <xf numFmtId="49" fontId="4" fillId="25" borderId="0" xfId="0" applyNumberFormat="1" applyFont="1" applyFill="1" applyBorder="1" applyAlignment="1" applyProtection="1">
      <alignment horizontal="left"/>
      <protection locked="0"/>
    </xf>
    <xf numFmtId="0" fontId="30" fillId="0" borderId="0" xfId="45" applyFont="1" applyAlignment="1">
      <alignment horizontal="center" vertical="center" wrapText="1"/>
    </xf>
    <xf numFmtId="0" fontId="30" fillId="0" borderId="12" xfId="45" applyFont="1" applyBorder="1" applyAlignment="1">
      <alignment horizontal="center" vertical="center" wrapText="1"/>
    </xf>
    <xf numFmtId="0" fontId="30" fillId="0" borderId="19" xfId="45" applyFont="1" applyBorder="1" applyAlignment="1">
      <alignment horizontal="center" vertical="center" wrapText="1"/>
    </xf>
    <xf numFmtId="0" fontId="30" fillId="0" borderId="25" xfId="45" applyFont="1" applyBorder="1" applyAlignment="1">
      <alignment horizontal="center" vertical="center" wrapText="1"/>
    </xf>
    <xf numFmtId="0" fontId="30" fillId="0" borderId="23" xfId="45" applyFont="1" applyBorder="1" applyAlignment="1">
      <alignment horizontal="center" vertical="center" wrapText="1"/>
    </xf>
    <xf numFmtId="0" fontId="30" fillId="0" borderId="24" xfId="45" applyFont="1" applyBorder="1" applyAlignment="1">
      <alignment horizontal="center" vertical="center" wrapText="1"/>
    </xf>
    <xf numFmtId="0" fontId="30" fillId="0" borderId="22" xfId="45" applyFont="1" applyBorder="1" applyAlignment="1">
      <alignment horizontal="center" vertical="center" wrapText="1"/>
    </xf>
    <xf numFmtId="0" fontId="30" fillId="0" borderId="13" xfId="45" applyFont="1" applyBorder="1" applyAlignment="1">
      <alignment horizontal="center" vertical="center" wrapText="1"/>
    </xf>
    <xf numFmtId="0" fontId="30" fillId="0" borderId="15" xfId="45" applyFont="1" applyBorder="1" applyAlignment="1">
      <alignment horizontal="center" vertical="center" wrapText="1"/>
    </xf>
    <xf numFmtId="0" fontId="30" fillId="0" borderId="20" xfId="45" applyFont="1" applyBorder="1" applyAlignment="1">
      <alignment horizontal="center" vertical="center" wrapText="1"/>
    </xf>
    <xf numFmtId="0" fontId="30" fillId="0" borderId="21" xfId="45" applyFont="1" applyBorder="1" applyAlignment="1">
      <alignment horizontal="center" vertical="center" wrapText="1"/>
    </xf>
    <xf numFmtId="0" fontId="30" fillId="28" borderId="40" xfId="0" applyFont="1" applyFill="1" applyBorder="1" applyAlignment="1">
      <alignment horizontal="center" vertical="center" wrapText="1"/>
    </xf>
    <xf numFmtId="0" fontId="30" fillId="28" borderId="53" xfId="0" applyFont="1" applyFill="1" applyBorder="1" applyAlignment="1">
      <alignment horizontal="center" vertical="center" wrapText="1"/>
    </xf>
    <xf numFmtId="0" fontId="30" fillId="28" borderId="54" xfId="0" applyFont="1" applyFill="1" applyBorder="1" applyAlignment="1">
      <alignment horizontal="center" vertical="center" wrapText="1"/>
    </xf>
    <xf numFmtId="0" fontId="30" fillId="26" borderId="24" xfId="0" applyFont="1" applyFill="1" applyBorder="1" applyAlignment="1">
      <alignment horizontal="right" vertical="center" wrapText="1"/>
    </xf>
    <xf numFmtId="0" fontId="30" fillId="26" borderId="48" xfId="0" applyFont="1" applyFill="1" applyBorder="1" applyAlignment="1">
      <alignment horizontal="right" vertical="center" wrapText="1"/>
    </xf>
    <xf numFmtId="0" fontId="30" fillId="26" borderId="22" xfId="0" applyFont="1" applyFill="1" applyBorder="1" applyAlignment="1">
      <alignment horizontal="right" vertical="center" wrapText="1"/>
    </xf>
    <xf numFmtId="0" fontId="30" fillId="28" borderId="16" xfId="0" applyFont="1" applyFill="1" applyBorder="1" applyAlignment="1">
      <alignment horizontal="center" vertical="center" wrapText="1"/>
    </xf>
    <xf numFmtId="0" fontId="30" fillId="28" borderId="45" xfId="0" applyFont="1" applyFill="1" applyBorder="1" applyAlignment="1">
      <alignment horizontal="center" vertical="center" wrapText="1"/>
    </xf>
    <xf numFmtId="0" fontId="30" fillId="28" borderId="46" xfId="0" applyFont="1" applyFill="1" applyBorder="1" applyAlignment="1">
      <alignment horizontal="center" vertical="center" wrapText="1"/>
    </xf>
    <xf numFmtId="0" fontId="36" fillId="28" borderId="40" xfId="0" applyFont="1" applyFill="1" applyBorder="1" applyAlignment="1">
      <alignment horizontal="center" vertical="center" wrapText="1"/>
    </xf>
    <xf numFmtId="0" fontId="36" fillId="28" borderId="53" xfId="0" applyFont="1" applyFill="1" applyBorder="1" applyAlignment="1">
      <alignment horizontal="center" vertical="center" wrapText="1"/>
    </xf>
    <xf numFmtId="0" fontId="36" fillId="28" borderId="54" xfId="0" applyFont="1" applyFill="1" applyBorder="1" applyAlignment="1">
      <alignment horizontal="center" vertical="center" wrapText="1"/>
    </xf>
    <xf numFmtId="0" fontId="33" fillId="0" borderId="57" xfId="0" applyFont="1" applyFill="1" applyBorder="1" applyAlignment="1">
      <alignment horizontal="left" vertical="center" wrapText="1"/>
    </xf>
    <xf numFmtId="0" fontId="33" fillId="0" borderId="55" xfId="0" applyFont="1" applyFill="1" applyBorder="1" applyAlignment="1">
      <alignment horizontal="left" vertical="center" wrapText="1"/>
    </xf>
    <xf numFmtId="0" fontId="33" fillId="0" borderId="56" xfId="0" applyFont="1" applyFill="1" applyBorder="1" applyAlignment="1">
      <alignment horizontal="left" vertical="center" wrapText="1"/>
    </xf>
    <xf numFmtId="0" fontId="33" fillId="0" borderId="49" xfId="0" applyFont="1" applyFill="1" applyBorder="1" applyAlignment="1">
      <alignment horizontal="left" vertical="center" wrapText="1"/>
    </xf>
    <xf numFmtId="0" fontId="33" fillId="0" borderId="50" xfId="0" applyFont="1" applyFill="1" applyBorder="1" applyAlignment="1">
      <alignment horizontal="left" vertical="center" wrapText="1"/>
    </xf>
    <xf numFmtId="0" fontId="33" fillId="0" borderId="51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0" fontId="30" fillId="0" borderId="56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49" fontId="30" fillId="0" borderId="13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64" xfId="0" applyNumberFormat="1" applyFont="1" applyFill="1" applyBorder="1" applyAlignment="1">
      <alignment horizontal="center" vertical="center" wrapText="1"/>
    </xf>
    <xf numFmtId="0" fontId="30" fillId="0" borderId="30" xfId="0" applyNumberFormat="1" applyFont="1" applyFill="1" applyBorder="1" applyAlignment="1">
      <alignment horizontal="center" vertical="center" wrapText="1"/>
    </xf>
    <xf numFmtId="0" fontId="30" fillId="0" borderId="65" xfId="0" applyNumberFormat="1" applyFont="1" applyFill="1" applyBorder="1" applyAlignment="1">
      <alignment horizontal="center" vertical="center" wrapText="1"/>
    </xf>
    <xf numFmtId="49" fontId="30" fillId="26" borderId="13" xfId="0" applyNumberFormat="1" applyFont="1" applyFill="1" applyBorder="1" applyAlignment="1">
      <alignment horizontal="center" vertical="center" wrapText="1"/>
    </xf>
    <xf numFmtId="49" fontId="30" fillId="26" borderId="15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49" fontId="30" fillId="0" borderId="25" xfId="0" applyNumberFormat="1" applyFont="1" applyFill="1" applyBorder="1" applyAlignment="1">
      <alignment horizontal="center" vertical="center" wrapText="1"/>
    </xf>
    <xf numFmtId="49" fontId="30" fillId="0" borderId="63" xfId="0" applyNumberFormat="1" applyFont="1" applyFill="1" applyBorder="1" applyAlignment="1">
      <alignment horizontal="center" vertical="center" wrapText="1"/>
    </xf>
    <xf numFmtId="49" fontId="30" fillId="0" borderId="23" xfId="0" applyNumberFormat="1" applyFont="1" applyFill="1" applyBorder="1" applyAlignment="1">
      <alignment horizontal="center" vertical="center" wrapText="1"/>
    </xf>
    <xf numFmtId="49" fontId="30" fillId="0" borderId="24" xfId="0" applyNumberFormat="1" applyFont="1" applyFill="1" applyBorder="1" applyAlignment="1">
      <alignment horizontal="center" vertical="center" wrapText="1"/>
    </xf>
    <xf numFmtId="49" fontId="30" fillId="0" borderId="48" xfId="0" applyNumberFormat="1" applyFont="1" applyFill="1" applyBorder="1" applyAlignment="1">
      <alignment horizontal="center" vertical="center" wrapText="1"/>
    </xf>
    <xf numFmtId="49" fontId="30" fillId="0" borderId="22" xfId="0" applyNumberFormat="1" applyFont="1" applyFill="1" applyBorder="1" applyAlignment="1">
      <alignment horizontal="center" vertical="center" wrapText="1"/>
    </xf>
    <xf numFmtId="0" fontId="33" fillId="26" borderId="0" xfId="0" applyFont="1" applyFill="1" applyAlignment="1" applyProtection="1"/>
    <xf numFmtId="49" fontId="30" fillId="0" borderId="12" xfId="0" applyNumberFormat="1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49" fontId="30" fillId="26" borderId="13" xfId="0" applyNumberFormat="1" applyFont="1" applyFill="1" applyBorder="1" applyAlignment="1">
      <alignment horizontal="center" vertical="center" wrapText="1" shrinkToFit="1"/>
    </xf>
    <xf numFmtId="49" fontId="30" fillId="26" borderId="61" xfId="0" applyNumberFormat="1" applyFont="1" applyFill="1" applyBorder="1" applyAlignment="1">
      <alignment horizontal="center" vertical="center" wrapText="1" shrinkToFit="1"/>
    </xf>
    <xf numFmtId="49" fontId="30" fillId="26" borderId="15" xfId="0" applyNumberFormat="1" applyFont="1" applyFill="1" applyBorder="1" applyAlignment="1">
      <alignment horizontal="center" vertical="center" wrapText="1" shrinkToFit="1"/>
    </xf>
    <xf numFmtId="0" fontId="30" fillId="26" borderId="20" xfId="0" applyNumberFormat="1" applyFont="1" applyFill="1" applyBorder="1" applyAlignment="1">
      <alignment horizontal="center" vertical="center" wrapText="1" shrinkToFit="1"/>
    </xf>
    <xf numFmtId="0" fontId="30" fillId="26" borderId="59" xfId="0" applyNumberFormat="1" applyFont="1" applyFill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rmal 3 2" xfId="40"/>
    <cellStyle name="Normal 4" xfId="41"/>
    <cellStyle name="Normal 5" xfId="42"/>
    <cellStyle name="Normal 6" xfId="43"/>
    <cellStyle name="Normal 7" xfId="44"/>
    <cellStyle name="Normal_2008_IC-Sumarni pregled tabela_ElEn" xfId="45"/>
    <cellStyle name="Normalan_PD ED JUGOISTOK KOREKCIJA INVESTICIJA-ZA SLANJE 03.02.2009." xfId="46"/>
    <cellStyle name="Note" xfId="47" builtinId="10" customBuiltin="1"/>
    <cellStyle name="Output" xfId="48" builtinId="21" customBuiltin="1"/>
    <cellStyle name="Percent 2" xfId="49"/>
    <cellStyle name="Percent 3" xfId="50"/>
    <cellStyle name="Standard_A" xfId="5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mruColors>
      <color rgb="FF000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228600</xdr:colOff>
      <xdr:row>8</xdr:row>
      <xdr:rowOff>9525</xdr:rowOff>
    </xdr:to>
    <xdr:pic>
      <xdr:nvPicPr>
        <xdr:cNvPr id="11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0478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5"/>
  <sheetViews>
    <sheetView showGridLines="0" showZeros="0" tabSelected="1" zoomScaleNormal="100" workbookViewId="0">
      <selection activeCell="C15" sqref="C15:H15"/>
    </sheetView>
  </sheetViews>
  <sheetFormatPr defaultRowHeight="12.75" x14ac:dyDescent="0.2"/>
  <cols>
    <col min="1" max="1" width="27.7109375" style="1" customWidth="1"/>
    <col min="2" max="2" width="19" style="1" customWidth="1"/>
    <col min="3" max="11" width="10.7109375" style="1" customWidth="1"/>
    <col min="12" max="16384" width="9.140625" style="1"/>
  </cols>
  <sheetData>
    <row r="1" spans="1:8" s="6" customFormat="1" x14ac:dyDescent="0.2"/>
    <row r="2" spans="1:8" s="6" customFormat="1" x14ac:dyDescent="0.2"/>
    <row r="3" spans="1:8" s="6" customFormat="1" x14ac:dyDescent="0.2"/>
    <row r="4" spans="1:8" s="6" customFormat="1" x14ac:dyDescent="0.2"/>
    <row r="5" spans="1:8" s="6" customFormat="1" x14ac:dyDescent="0.2"/>
    <row r="6" spans="1:8" s="3" customFormat="1" x14ac:dyDescent="0.2"/>
    <row r="7" spans="1:8" s="3" customFormat="1" x14ac:dyDescent="0.2"/>
    <row r="8" spans="1:8" s="3" customFormat="1" x14ac:dyDescent="0.2"/>
    <row r="9" spans="1:8" s="3" customFormat="1" x14ac:dyDescent="0.2"/>
    <row r="10" spans="1:8" s="4" customFormat="1" x14ac:dyDescent="0.2">
      <c r="A10" s="19"/>
      <c r="B10" s="3"/>
      <c r="C10" s="147" t="s">
        <v>119</v>
      </c>
      <c r="D10" s="107"/>
      <c r="E10" s="108"/>
      <c r="F10" s="108"/>
    </row>
    <row r="11" spans="1:8" s="4" customFormat="1" x14ac:dyDescent="0.2">
      <c r="D11" s="3"/>
    </row>
    <row r="12" spans="1:8" s="3" customFormat="1" x14ac:dyDescent="0.2">
      <c r="A12" s="18" t="s">
        <v>24</v>
      </c>
      <c r="B12" s="147"/>
      <c r="C12" s="3" t="s">
        <v>118</v>
      </c>
    </row>
    <row r="13" spans="1:8" s="3" customFormat="1" x14ac:dyDescent="0.2"/>
    <row r="14" spans="1:8" s="3" customFormat="1" x14ac:dyDescent="0.2"/>
    <row r="15" spans="1:8" s="3" customFormat="1" x14ac:dyDescent="0.2">
      <c r="A15" s="3" t="s">
        <v>3</v>
      </c>
      <c r="C15" s="219"/>
      <c r="D15" s="219"/>
      <c r="E15" s="219"/>
      <c r="F15" s="219"/>
      <c r="G15" s="219"/>
      <c r="H15" s="219"/>
    </row>
    <row r="16" spans="1:8" s="3" customFormat="1" x14ac:dyDescent="0.2">
      <c r="A16" s="3" t="s">
        <v>8</v>
      </c>
      <c r="C16" s="219"/>
      <c r="D16" s="219"/>
      <c r="E16" s="219"/>
      <c r="F16" s="219"/>
      <c r="G16" s="219"/>
      <c r="H16" s="219"/>
    </row>
    <row r="17" spans="1:8" s="3" customFormat="1" x14ac:dyDescent="0.2">
      <c r="A17" s="16" t="s">
        <v>18</v>
      </c>
      <c r="C17" s="219"/>
      <c r="D17" s="219"/>
      <c r="E17" s="219"/>
      <c r="F17" s="219"/>
      <c r="G17" s="219"/>
      <c r="H17" s="219"/>
    </row>
    <row r="18" spans="1:8" s="3" customFormat="1" x14ac:dyDescent="0.2"/>
    <row r="19" spans="1:8" s="3" customFormat="1" x14ac:dyDescent="0.2">
      <c r="A19" s="146" t="s">
        <v>117</v>
      </c>
      <c r="C19" s="109">
        <v>2018</v>
      </c>
    </row>
    <row r="20" spans="1:8" s="3" customFormat="1" x14ac:dyDescent="0.2"/>
    <row r="21" spans="1:8" s="3" customFormat="1" x14ac:dyDescent="0.2">
      <c r="A21" s="3" t="s">
        <v>4</v>
      </c>
      <c r="C21" s="219"/>
      <c r="D21" s="219"/>
      <c r="E21" s="219"/>
      <c r="F21" s="219"/>
      <c r="G21" s="219"/>
      <c r="H21" s="219"/>
    </row>
    <row r="22" spans="1:8" s="3" customFormat="1" x14ac:dyDescent="0.2"/>
    <row r="23" spans="1:8" s="3" customFormat="1" x14ac:dyDescent="0.2">
      <c r="A23" s="3" t="s">
        <v>5</v>
      </c>
      <c r="B23" s="3" t="s">
        <v>1</v>
      </c>
      <c r="C23" s="219"/>
      <c r="D23" s="219"/>
      <c r="E23" s="219"/>
      <c r="F23" s="219"/>
      <c r="G23" s="219"/>
      <c r="H23" s="219"/>
    </row>
    <row r="24" spans="1:8" s="3" customFormat="1" x14ac:dyDescent="0.2"/>
    <row r="25" spans="1:8" s="3" customFormat="1" x14ac:dyDescent="0.2"/>
    <row r="26" spans="1:8" s="3" customFormat="1" x14ac:dyDescent="0.2">
      <c r="B26" s="3" t="s">
        <v>2</v>
      </c>
      <c r="C26" s="219"/>
      <c r="D26" s="219"/>
      <c r="E26" s="219"/>
      <c r="F26" s="219"/>
      <c r="G26" s="219"/>
      <c r="H26" s="219"/>
    </row>
    <row r="27" spans="1:8" s="3" customFormat="1" x14ac:dyDescent="0.2"/>
    <row r="28" spans="1:8" s="4" customFormat="1" x14ac:dyDescent="0.2">
      <c r="A28" s="4" t="s">
        <v>9</v>
      </c>
      <c r="C28" s="219"/>
      <c r="D28" s="219"/>
      <c r="E28" s="219"/>
      <c r="F28" s="219"/>
      <c r="G28" s="219"/>
      <c r="H28" s="219"/>
    </row>
    <row r="29" spans="1:8" s="4" customFormat="1" x14ac:dyDescent="0.2"/>
    <row r="30" spans="1:8" s="4" customFormat="1" x14ac:dyDescent="0.2"/>
    <row r="31" spans="1:8" s="4" customFormat="1" x14ac:dyDescent="0.2">
      <c r="A31" s="4" t="s">
        <v>6</v>
      </c>
    </row>
    <row r="32" spans="1:8" s="4" customFormat="1" ht="12.75" customHeight="1" x14ac:dyDescent="0.2">
      <c r="A32" s="2" t="s">
        <v>7</v>
      </c>
      <c r="B32" s="5"/>
      <c r="C32" s="19"/>
      <c r="D32" s="19"/>
      <c r="E32" s="19"/>
    </row>
    <row r="33" spans="1:8" s="4" customFormat="1" ht="6.75" customHeight="1" x14ac:dyDescent="0.2"/>
    <row r="34" spans="1:8" s="4" customFormat="1" ht="26.25" customHeight="1" x14ac:dyDescent="0.2">
      <c r="A34" s="218"/>
      <c r="B34" s="218"/>
      <c r="C34" s="218"/>
      <c r="D34" s="218"/>
      <c r="E34" s="218"/>
      <c r="F34" s="218"/>
      <c r="G34" s="218"/>
      <c r="H34" s="218"/>
    </row>
    <row r="35" spans="1:8" s="4" customFormat="1" x14ac:dyDescent="0.2"/>
    <row r="36" spans="1:8" s="4" customFormat="1" x14ac:dyDescent="0.2"/>
    <row r="37" spans="1:8" s="4" customFormat="1" x14ac:dyDescent="0.2"/>
    <row r="38" spans="1:8" s="4" customFormat="1" x14ac:dyDescent="0.2"/>
    <row r="39" spans="1:8" s="4" customFormat="1" x14ac:dyDescent="0.2"/>
    <row r="40" spans="1:8" s="4" customFormat="1" x14ac:dyDescent="0.2"/>
    <row r="41" spans="1:8" s="4" customFormat="1" x14ac:dyDescent="0.2"/>
    <row r="42" spans="1:8" s="4" customFormat="1" x14ac:dyDescent="0.2"/>
    <row r="43" spans="1:8" s="4" customFormat="1" x14ac:dyDescent="0.2"/>
    <row r="44" spans="1:8" s="4" customFormat="1" x14ac:dyDescent="0.2"/>
    <row r="45" spans="1:8" s="4" customFormat="1" x14ac:dyDescent="0.2"/>
    <row r="46" spans="1:8" s="4" customFormat="1" x14ac:dyDescent="0.2"/>
    <row r="47" spans="1:8" s="4" customFormat="1" x14ac:dyDescent="0.2"/>
    <row r="48" spans="1: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</sheetData>
  <sheetProtection selectLockedCells="1"/>
  <mergeCells count="8">
    <mergeCell ref="A34:H34"/>
    <mergeCell ref="C17:H17"/>
    <mergeCell ref="C26:H26"/>
    <mergeCell ref="C28:H28"/>
    <mergeCell ref="C15:H15"/>
    <mergeCell ref="C21:H21"/>
    <mergeCell ref="C23:H23"/>
    <mergeCell ref="C16:H16"/>
  </mergeCells>
  <phoneticPr fontId="2" type="noConversion"/>
  <printOptions horizontalCentered="1"/>
  <pageMargins left="0.23622047244094491" right="0.23622047244094491" top="0.51181102362204722" bottom="0.51181102362204722" header="0.23622047244094491" footer="0.23622047244094491"/>
  <pageSetup paperSize="9" orientation="landscape" r:id="rId1"/>
  <headerFooter alignWithMargins="0">
    <oddFooter>&amp;RСтрана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/>
  </sheetViews>
  <sheetFormatPr defaultRowHeight="12.75" x14ac:dyDescent="0.2"/>
  <cols>
    <col min="2" max="2" width="5.85546875" customWidth="1"/>
    <col min="3" max="3" width="9.28515625" customWidth="1"/>
    <col min="4" max="4" width="58.42578125" customWidth="1"/>
    <col min="5" max="5" width="19" customWidth="1"/>
    <col min="6" max="6" width="21.7109375" customWidth="1"/>
  </cols>
  <sheetData>
    <row r="1" spans="1:7" x14ac:dyDescent="0.2">
      <c r="A1" s="27" t="s">
        <v>10</v>
      </c>
      <c r="B1" s="28"/>
      <c r="C1" s="28"/>
      <c r="D1" s="29"/>
      <c r="E1" s="29"/>
      <c r="F1" s="28"/>
      <c r="G1" s="17"/>
    </row>
    <row r="2" spans="1:7" x14ac:dyDescent="0.2">
      <c r="A2" s="29"/>
      <c r="B2" s="28"/>
      <c r="C2" s="28"/>
      <c r="D2" s="29"/>
      <c r="E2" s="29"/>
      <c r="F2" s="28"/>
      <c r="G2" s="17"/>
    </row>
    <row r="3" spans="1:7" x14ac:dyDescent="0.2">
      <c r="A3" s="29"/>
      <c r="B3" s="28"/>
      <c r="C3" s="30"/>
      <c r="D3" s="31"/>
      <c r="E3" s="31"/>
      <c r="F3" s="28"/>
      <c r="G3" s="17"/>
    </row>
    <row r="4" spans="1:7" x14ac:dyDescent="0.2">
      <c r="A4" s="29"/>
      <c r="B4" s="28"/>
      <c r="C4" s="28"/>
      <c r="D4" s="29"/>
      <c r="E4" s="29"/>
      <c r="F4" s="28"/>
      <c r="G4" s="17"/>
    </row>
    <row r="5" spans="1:7" x14ac:dyDescent="0.2">
      <c r="A5" s="29"/>
      <c r="B5" s="28"/>
      <c r="C5" s="28"/>
      <c r="D5" s="29"/>
      <c r="E5" s="29"/>
      <c r="F5" s="28"/>
      <c r="G5" s="17"/>
    </row>
    <row r="6" spans="1:7" x14ac:dyDescent="0.2">
      <c r="A6" s="29"/>
      <c r="B6" s="28"/>
      <c r="C6" s="28"/>
      <c r="D6" s="29"/>
      <c r="E6" s="29"/>
      <c r="F6" s="28"/>
      <c r="G6" s="17"/>
    </row>
    <row r="7" spans="1:7" x14ac:dyDescent="0.2">
      <c r="A7" s="29"/>
      <c r="B7" s="220" t="s">
        <v>19</v>
      </c>
      <c r="C7" s="220"/>
      <c r="D7" s="220"/>
      <c r="E7" s="220"/>
      <c r="F7" s="220"/>
      <c r="G7" s="17"/>
    </row>
    <row r="8" spans="1:7" x14ac:dyDescent="0.2">
      <c r="A8" s="29"/>
      <c r="B8" s="28"/>
      <c r="C8" s="28"/>
      <c r="D8" s="29"/>
      <c r="E8" s="29"/>
      <c r="F8" s="28"/>
      <c r="G8" s="17"/>
    </row>
    <row r="9" spans="1:7" ht="13.5" thickBot="1" x14ac:dyDescent="0.25">
      <c r="A9" s="29"/>
      <c r="B9" s="28"/>
      <c r="C9" s="28"/>
      <c r="D9" s="29"/>
      <c r="E9" s="29"/>
      <c r="F9" s="28"/>
      <c r="G9" s="17"/>
    </row>
    <row r="10" spans="1:7" ht="13.5" thickTop="1" x14ac:dyDescent="0.2">
      <c r="A10" s="29"/>
      <c r="B10" s="221" t="s">
        <v>0</v>
      </c>
      <c r="C10" s="223" t="s">
        <v>20</v>
      </c>
      <c r="D10" s="224"/>
      <c r="E10" s="227" t="s">
        <v>21</v>
      </c>
      <c r="F10" s="229" t="s">
        <v>22</v>
      </c>
      <c r="G10" s="17"/>
    </row>
    <row r="11" spans="1:7" x14ac:dyDescent="0.2">
      <c r="A11" s="29"/>
      <c r="B11" s="222"/>
      <c r="C11" s="225"/>
      <c r="D11" s="226"/>
      <c r="E11" s="228"/>
      <c r="F11" s="230"/>
      <c r="G11" s="17"/>
    </row>
    <row r="12" spans="1:7" ht="24" customHeight="1" thickBot="1" x14ac:dyDescent="0.25">
      <c r="A12" s="29"/>
      <c r="B12" s="32">
        <v>1</v>
      </c>
      <c r="C12" s="160" t="s">
        <v>124</v>
      </c>
      <c r="D12" s="161" t="str">
        <f>+"ОСТВАРЕНА УЛАГАЊА У "&amp;'Poc. strana'!C19&amp;". ГОДИНИ"</f>
        <v>ОСТВАРЕНА УЛАГАЊА У 2018. ГОДИНИ</v>
      </c>
      <c r="E12" s="215" t="str">
        <f>+("15. март "&amp;'Poc. strana'!C19+1&amp;". године")</f>
        <v>15. март 2019. године</v>
      </c>
      <c r="F12" s="33" t="s">
        <v>23</v>
      </c>
      <c r="G12" s="17"/>
    </row>
    <row r="13" spans="1:7" ht="13.5" thickTop="1" x14ac:dyDescent="0.2">
      <c r="E13" s="21"/>
    </row>
    <row r="14" spans="1:7" x14ac:dyDescent="0.2">
      <c r="E14" s="37"/>
    </row>
  </sheetData>
  <mergeCells count="5">
    <mergeCell ref="B7:F7"/>
    <mergeCell ref="B10:B11"/>
    <mergeCell ref="C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373"/>
  <sheetViews>
    <sheetView showGridLines="0" showZeros="0" zoomScaleNormal="100" workbookViewId="0"/>
  </sheetViews>
  <sheetFormatPr defaultRowHeight="24.95" customHeight="1" x14ac:dyDescent="0.2"/>
  <cols>
    <col min="1" max="1" width="3.42578125" style="14" customWidth="1"/>
    <col min="2" max="2" width="6.42578125" style="15" customWidth="1"/>
    <col min="3" max="4" width="31.7109375" style="14" customWidth="1"/>
    <col min="5" max="5" width="22.5703125" style="14" customWidth="1"/>
    <col min="6" max="6" width="14.28515625" style="14" customWidth="1"/>
    <col min="7" max="7" width="20.7109375" style="14" customWidth="1"/>
    <col min="8" max="8" width="20.7109375" style="34" customWidth="1"/>
    <col min="9" max="14" width="15.7109375" style="34" customWidth="1"/>
    <col min="15" max="15" width="22" style="35" customWidth="1"/>
    <col min="16" max="16" width="20.7109375" style="35" customWidth="1"/>
    <col min="17" max="18" width="20.7109375" style="14" customWidth="1"/>
    <col min="19" max="19" width="13.7109375" style="174" customWidth="1"/>
    <col min="20" max="20" width="20.7109375" style="14" customWidth="1"/>
    <col min="21" max="21" width="28.85546875" style="14" customWidth="1"/>
    <col min="22" max="22" width="27.42578125" style="14" customWidth="1"/>
    <col min="23" max="34" width="20.7109375" style="14" customWidth="1"/>
    <col min="35" max="35" width="23.28515625" style="14" customWidth="1"/>
    <col min="36" max="37" width="26.42578125" style="149" customWidth="1"/>
    <col min="38" max="38" width="20.7109375" style="14" customWidth="1"/>
    <col min="39" max="39" width="20.85546875" style="14" customWidth="1"/>
    <col min="40" max="41" width="20.7109375" style="14" customWidth="1"/>
    <col min="42" max="42" width="15.5703125" style="14" customWidth="1"/>
    <col min="43" max="43" width="36.140625" style="14" customWidth="1"/>
    <col min="44" max="44" width="33.42578125" style="14" customWidth="1"/>
    <col min="45" max="45" width="70.5703125" style="14" customWidth="1"/>
    <col min="46" max="46" width="37.28515625" style="14" customWidth="1"/>
    <col min="47" max="47" width="40.85546875" style="14" customWidth="1"/>
    <col min="48" max="48" width="37.85546875" style="14" customWidth="1"/>
    <col min="49" max="49" width="50" style="14" customWidth="1"/>
    <col min="50" max="50" width="46.140625" style="14" customWidth="1"/>
    <col min="51" max="51" width="38.140625" style="14" customWidth="1"/>
    <col min="52" max="53" width="25.85546875" style="14" customWidth="1"/>
    <col min="54" max="67" width="9.140625" style="14"/>
    <col min="68" max="68" width="23.5703125" style="14" bestFit="1" customWidth="1"/>
    <col min="69" max="69" width="27.140625" style="14" bestFit="1" customWidth="1"/>
    <col min="70" max="70" width="16.85546875" style="14" bestFit="1" customWidth="1"/>
    <col min="71" max="71" width="30.42578125" style="14" bestFit="1" customWidth="1"/>
    <col min="72" max="72" width="37.7109375" style="14" bestFit="1" customWidth="1"/>
    <col min="73" max="84" width="9.140625" style="14"/>
    <col min="86" max="86" width="15.42578125" style="14" customWidth="1"/>
    <col min="87" max="87" width="30.42578125" style="14" bestFit="1" customWidth="1"/>
    <col min="88" max="88" width="50" style="14" customWidth="1"/>
    <col min="89" max="89" width="25.85546875" style="14" bestFit="1" customWidth="1"/>
    <col min="90" max="90" width="42.42578125" style="14" customWidth="1"/>
    <col min="91" max="91" width="30.42578125" style="14" bestFit="1" customWidth="1"/>
    <col min="92" max="92" width="59.140625" style="14" bestFit="1" customWidth="1"/>
    <col min="93" max="93" width="7" style="14" bestFit="1" customWidth="1"/>
    <col min="94" max="94" width="31.42578125" style="14" bestFit="1" customWidth="1"/>
    <col min="95" max="95" width="26" style="14" bestFit="1" customWidth="1"/>
    <col min="96" max="96" width="50.85546875" style="14" bestFit="1" customWidth="1"/>
    <col min="97" max="97" width="86" style="14" customWidth="1"/>
    <col min="98" max="98" width="30.42578125" style="14" bestFit="1" customWidth="1"/>
    <col min="99" max="16384" width="9.140625" style="14"/>
  </cols>
  <sheetData>
    <row r="1" spans="1:98" s="13" customFormat="1" ht="24.95" customHeight="1" x14ac:dyDescent="0.2">
      <c r="A1" s="13" t="s">
        <v>10</v>
      </c>
      <c r="H1" s="35"/>
      <c r="I1" s="35"/>
      <c r="J1" s="35"/>
      <c r="K1" s="35"/>
      <c r="L1" s="35"/>
      <c r="M1" s="35"/>
      <c r="N1" s="35"/>
      <c r="O1" s="35"/>
      <c r="P1" s="35"/>
      <c r="S1" s="174"/>
      <c r="AB1"/>
      <c r="AC1"/>
      <c r="AD1"/>
      <c r="AJ1" s="149"/>
      <c r="AK1" s="149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</row>
    <row r="2" spans="1:98" s="13" customFormat="1" ht="24.95" customHeight="1" x14ac:dyDescent="0.2">
      <c r="A2" s="11"/>
      <c r="B2" s="9"/>
      <c r="H2" s="35"/>
      <c r="I2" s="35"/>
      <c r="J2" s="35"/>
      <c r="K2" s="35"/>
      <c r="L2" s="35"/>
      <c r="M2" s="35"/>
      <c r="N2" s="35"/>
      <c r="O2" s="35"/>
      <c r="P2" s="35"/>
      <c r="S2" s="174"/>
      <c r="AJ2" s="149"/>
      <c r="AK2" s="149"/>
      <c r="AP2" s="20"/>
      <c r="AQ2" s="216" t="s">
        <v>147</v>
      </c>
      <c r="AR2" s="216" t="s">
        <v>150</v>
      </c>
      <c r="AS2" s="216" t="s">
        <v>151</v>
      </c>
      <c r="AT2" s="217" t="s">
        <v>152</v>
      </c>
      <c r="AU2" s="217" t="s">
        <v>153</v>
      </c>
      <c r="AV2" s="217" t="s">
        <v>145</v>
      </c>
      <c r="AW2" s="217" t="s">
        <v>146</v>
      </c>
      <c r="AX2" s="217" t="s">
        <v>154</v>
      </c>
      <c r="AY2" s="217" t="s">
        <v>155</v>
      </c>
      <c r="AZ2" s="20"/>
      <c r="CI2" s="22"/>
      <c r="CJ2" s="22"/>
      <c r="CL2" s="25"/>
      <c r="CM2" s="14"/>
      <c r="CN2" s="25"/>
      <c r="CP2" s="7"/>
      <c r="CQ2" s="7"/>
      <c r="CR2" s="14"/>
      <c r="CS2" s="14"/>
    </row>
    <row r="3" spans="1:98" s="7" customFormat="1" ht="24.95" customHeight="1" x14ac:dyDescent="0.2">
      <c r="A3" s="11"/>
      <c r="B3" s="8" t="str">
        <f>+CONCATENATE('Poc. strana'!$A$15," ",'Poc. strana'!$C$15)</f>
        <v xml:space="preserve">Назив енергетског субјекта: </v>
      </c>
      <c r="C3" s="9"/>
      <c r="D3" s="9"/>
      <c r="E3" s="9"/>
      <c r="F3" s="9"/>
      <c r="G3" s="9"/>
      <c r="H3" s="36"/>
      <c r="I3" s="36"/>
      <c r="J3" s="36"/>
      <c r="K3" s="36"/>
      <c r="L3" s="36"/>
      <c r="M3" s="36"/>
      <c r="N3" s="36"/>
      <c r="O3" s="36"/>
      <c r="P3" s="36"/>
      <c r="Q3" s="9"/>
      <c r="R3" s="9"/>
      <c r="S3" s="17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I3" s="10"/>
      <c r="AJ3" s="166"/>
      <c r="AK3" s="166"/>
      <c r="AL3" s="10"/>
      <c r="AM3" s="10"/>
      <c r="AN3" s="10"/>
      <c r="AO3" s="10"/>
      <c r="AP3" s="22"/>
      <c r="AQ3" s="49" t="s">
        <v>85</v>
      </c>
      <c r="AR3" s="209" t="s">
        <v>26</v>
      </c>
      <c r="AS3" s="49" t="s">
        <v>89</v>
      </c>
      <c r="AT3" s="211" t="s">
        <v>130</v>
      </c>
      <c r="AU3" s="7" t="s">
        <v>41</v>
      </c>
      <c r="AV3" s="7" t="s">
        <v>31</v>
      </c>
      <c r="AW3" s="209" t="s">
        <v>99</v>
      </c>
      <c r="AX3" s="209" t="s">
        <v>48</v>
      </c>
      <c r="AY3" s="162" t="s">
        <v>43</v>
      </c>
      <c r="AZ3" s="13"/>
      <c r="BA3" s="13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CD3" s="10"/>
      <c r="CE3" s="10"/>
      <c r="CF3" s="10"/>
      <c r="CH3" s="13"/>
      <c r="CI3" s="22"/>
      <c r="CJ3" s="22"/>
      <c r="CL3" s="26"/>
      <c r="CM3" s="14"/>
      <c r="CN3" s="13"/>
      <c r="CO3" s="10"/>
      <c r="CP3" s="14"/>
      <c r="CQ3" s="14"/>
      <c r="CR3" s="14"/>
      <c r="CS3" s="14"/>
      <c r="CT3" s="13"/>
    </row>
    <row r="4" spans="1:98" s="7" customFormat="1" ht="24.95" customHeight="1" x14ac:dyDescent="0.2">
      <c r="A4" s="11"/>
      <c r="B4" s="47" t="str">
        <f>+CONCATENATE('Poc. strana'!$A$28," ",'Poc. strana'!$C$28)</f>
        <v xml:space="preserve">Датум обраде: 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176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9"/>
      <c r="AF4" s="49"/>
      <c r="AG4" s="49"/>
      <c r="AH4" s="49"/>
      <c r="AI4" s="49"/>
      <c r="AJ4" s="167"/>
      <c r="AK4" s="167"/>
      <c r="AL4" s="49"/>
      <c r="AM4" s="49"/>
      <c r="AN4" s="49"/>
      <c r="AP4" s="22"/>
      <c r="AQ4" s="46" t="s">
        <v>86</v>
      </c>
      <c r="AR4" s="7" t="s">
        <v>87</v>
      </c>
      <c r="AS4" s="49" t="s">
        <v>52</v>
      </c>
      <c r="AT4" s="211" t="s">
        <v>129</v>
      </c>
      <c r="AU4" s="7" t="s">
        <v>35</v>
      </c>
      <c r="AV4" s="14" t="s">
        <v>32</v>
      </c>
      <c r="AW4" s="11" t="s">
        <v>134</v>
      </c>
      <c r="AX4" s="209" t="s">
        <v>144</v>
      </c>
      <c r="AY4" s="162" t="s">
        <v>44</v>
      </c>
      <c r="AZ4" s="13"/>
      <c r="CH4" s="13"/>
      <c r="CI4" s="24"/>
      <c r="CJ4" s="22"/>
      <c r="CN4" s="13"/>
      <c r="CP4" s="14"/>
      <c r="CQ4" s="14"/>
      <c r="CR4" s="14"/>
      <c r="CS4" s="14"/>
      <c r="CT4" s="13"/>
    </row>
    <row r="5" spans="1:98" s="7" customFormat="1" ht="24.95" customHeight="1" x14ac:dyDescent="0.2">
      <c r="A5" s="11"/>
      <c r="B5" s="50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176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9"/>
      <c r="AF5" s="49"/>
      <c r="AG5" s="49"/>
      <c r="AH5" s="49"/>
      <c r="AI5" s="49"/>
      <c r="AJ5" s="167"/>
      <c r="AK5" s="167"/>
      <c r="AL5" s="49"/>
      <c r="AM5" s="51"/>
      <c r="AN5" s="49"/>
      <c r="AP5" s="24"/>
      <c r="AQ5" s="7" t="s">
        <v>34</v>
      </c>
      <c r="AR5" s="7" t="s">
        <v>88</v>
      </c>
      <c r="AS5" s="49" t="s">
        <v>53</v>
      </c>
      <c r="AT5" s="212" t="s">
        <v>128</v>
      </c>
      <c r="AU5" s="7" t="s">
        <v>36</v>
      </c>
      <c r="AV5" s="14" t="s">
        <v>33</v>
      </c>
      <c r="AW5" s="209" t="s">
        <v>143</v>
      </c>
      <c r="AX5" s="209" t="s">
        <v>103</v>
      </c>
      <c r="AY5" s="210" t="s">
        <v>137</v>
      </c>
      <c r="AZ5" s="13"/>
      <c r="CI5" s="24"/>
      <c r="CJ5" s="22"/>
      <c r="CL5" s="10"/>
      <c r="CN5" s="13"/>
      <c r="CP5" s="13"/>
      <c r="CQ5" s="14"/>
      <c r="CR5" s="14"/>
      <c r="CS5" s="14"/>
      <c r="CT5" s="13"/>
    </row>
    <row r="6" spans="1:98" s="12" customFormat="1" ht="28.5" customHeight="1" x14ac:dyDescent="0.2">
      <c r="A6" s="11"/>
      <c r="B6" s="52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176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9"/>
      <c r="AF6" s="49"/>
      <c r="AG6" s="49"/>
      <c r="AH6" s="49"/>
      <c r="AI6" s="53"/>
      <c r="AJ6" s="167"/>
      <c r="AK6" s="167"/>
      <c r="AL6" s="53"/>
      <c r="AM6" s="53"/>
      <c r="AN6" s="53"/>
      <c r="AP6" s="24"/>
      <c r="AQ6" s="10" t="s">
        <v>60</v>
      </c>
      <c r="AR6" s="209" t="s">
        <v>27</v>
      </c>
      <c r="AS6" s="49" t="s">
        <v>90</v>
      </c>
      <c r="AT6" s="211" t="s">
        <v>65</v>
      </c>
      <c r="AU6" s="7" t="s">
        <v>37</v>
      </c>
      <c r="AV6" s="13" t="s">
        <v>50</v>
      </c>
      <c r="AW6" s="209" t="s">
        <v>100</v>
      </c>
      <c r="AX6" s="209" t="s">
        <v>49</v>
      </c>
      <c r="AY6" s="162" t="s">
        <v>138</v>
      </c>
      <c r="BA6" s="7"/>
      <c r="CI6" s="24"/>
      <c r="CJ6" s="22"/>
      <c r="CM6" s="14"/>
      <c r="CN6" s="25"/>
      <c r="CP6" s="14"/>
      <c r="CQ6"/>
      <c r="CR6" s="14"/>
      <c r="CS6" s="14"/>
    </row>
    <row r="7" spans="1:98" s="149" customFormat="1" ht="24.95" customHeight="1" x14ac:dyDescent="0.25">
      <c r="B7" s="269" t="str">
        <f>+"Табела: ПГ -1 ОСТВАРЕНА УЛАГАЊА У "&amp;'Poc. strana'!C19&amp;". ГОДИНИ"</f>
        <v>Табела: ПГ -1 ОСТВАРЕНА УЛАГАЊА У 2018. ГОДИНИ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69"/>
      <c r="AP7" s="163"/>
      <c r="AQ7" s="162" t="s">
        <v>61</v>
      </c>
      <c r="AR7" s="162" t="s">
        <v>94</v>
      </c>
      <c r="AS7" s="167" t="s">
        <v>91</v>
      </c>
      <c r="AT7" s="167" t="s">
        <v>66</v>
      </c>
      <c r="AU7" s="162" t="s">
        <v>38</v>
      </c>
      <c r="AW7" s="209" t="s">
        <v>101</v>
      </c>
      <c r="AX7" s="209" t="s">
        <v>45</v>
      </c>
      <c r="AY7" s="162" t="s">
        <v>139</v>
      </c>
      <c r="AZ7" s="162"/>
      <c r="BA7" s="162"/>
      <c r="CG7" s="158"/>
      <c r="CI7" s="165"/>
      <c r="CJ7" s="165"/>
      <c r="CN7" s="165"/>
      <c r="CQ7" s="158"/>
    </row>
    <row r="8" spans="1:98" ht="24.95" customHeight="1" x14ac:dyDescent="0.2">
      <c r="B8" s="54"/>
      <c r="C8" s="54"/>
      <c r="D8" s="54"/>
      <c r="E8" s="54"/>
      <c r="F8" s="55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168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168"/>
      <c r="AK8" s="168"/>
      <c r="AL8" s="54"/>
      <c r="AM8" s="56"/>
      <c r="AN8" s="56"/>
      <c r="AP8" s="22"/>
      <c r="AQ8" s="14" t="s">
        <v>157</v>
      </c>
      <c r="AR8" s="14" t="s">
        <v>158</v>
      </c>
      <c r="AS8" s="49" t="s">
        <v>92</v>
      </c>
      <c r="AT8" s="211" t="s">
        <v>84</v>
      </c>
      <c r="AU8" s="209" t="s">
        <v>39</v>
      </c>
      <c r="AW8" s="209" t="s">
        <v>135</v>
      </c>
      <c r="AY8" s="210" t="s">
        <v>140</v>
      </c>
      <c r="CJ8" s="22"/>
      <c r="CN8" s="25"/>
    </row>
    <row r="9" spans="1:98" ht="24.95" customHeight="1" thickBot="1" x14ac:dyDescent="0.25">
      <c r="B9" s="54"/>
      <c r="C9" s="54"/>
      <c r="D9" s="54"/>
      <c r="E9" s="54"/>
      <c r="F9" s="55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168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168"/>
      <c r="AK9" s="168"/>
      <c r="AL9" s="54"/>
      <c r="AM9" s="56"/>
      <c r="AN9" s="56"/>
      <c r="AQ9" s="45"/>
      <c r="AR9" s="7"/>
      <c r="AT9" s="211" t="s">
        <v>67</v>
      </c>
      <c r="AU9" s="209" t="s">
        <v>40</v>
      </c>
      <c r="AW9" s="209" t="s">
        <v>136</v>
      </c>
      <c r="AY9" s="162" t="s">
        <v>142</v>
      </c>
      <c r="CJ9" s="23"/>
      <c r="CN9"/>
      <c r="CO9"/>
      <c r="CP9"/>
      <c r="CQ9"/>
      <c r="CR9"/>
      <c r="CS9"/>
      <c r="CT9"/>
    </row>
    <row r="10" spans="1:98" ht="24.75" customHeight="1" thickTop="1" x14ac:dyDescent="0.2">
      <c r="B10" s="270" t="s">
        <v>0</v>
      </c>
      <c r="C10" s="254" t="s">
        <v>55</v>
      </c>
      <c r="D10" s="254" t="s">
        <v>56</v>
      </c>
      <c r="E10" s="254" t="s">
        <v>54</v>
      </c>
      <c r="F10" s="254" t="s">
        <v>51</v>
      </c>
      <c r="G10" s="254" t="s">
        <v>59</v>
      </c>
      <c r="H10" s="254" t="s">
        <v>28</v>
      </c>
      <c r="I10" s="263" t="s">
        <v>82</v>
      </c>
      <c r="J10" s="264"/>
      <c r="K10" s="264"/>
      <c r="L10" s="264"/>
      <c r="M10" s="264"/>
      <c r="N10" s="265"/>
      <c r="O10" s="254" t="s">
        <v>25</v>
      </c>
      <c r="P10" s="254" t="s">
        <v>29</v>
      </c>
      <c r="Q10" s="254" t="s">
        <v>62</v>
      </c>
      <c r="R10" s="254" t="s">
        <v>148</v>
      </c>
      <c r="S10" s="259"/>
      <c r="T10" s="254" t="s">
        <v>30</v>
      </c>
      <c r="U10" s="261" t="s">
        <v>46</v>
      </c>
      <c r="V10" s="261" t="s">
        <v>47</v>
      </c>
      <c r="W10" s="261" t="s">
        <v>42</v>
      </c>
      <c r="X10" s="254" t="s">
        <v>63</v>
      </c>
      <c r="Y10" s="254" t="s">
        <v>149</v>
      </c>
      <c r="Z10" s="254" t="s">
        <v>64</v>
      </c>
      <c r="AA10" s="261" t="str">
        <f>+CONCATENATE("Кумулативно уложено до ",'Poc. strana'!$C$19,". године")</f>
        <v>Кумулативно уложено до 2018. године</v>
      </c>
      <c r="AB10" s="261" t="str">
        <f>+CONCATENATE("Планирана вредност у ",'Poc. strana'!$C$19,". години")</f>
        <v>Планирана вредност у 2018. години</v>
      </c>
      <c r="AC10" s="256" t="str">
        <f>+CONCATENATE("Извори финансирања остварених улагања у ",'Poc. strana'!$C$19,". години ")</f>
        <v xml:space="preserve">Извори финансирања остварених улагања у 2018. години </v>
      </c>
      <c r="AD10" s="257"/>
      <c r="AE10" s="257"/>
      <c r="AF10" s="257"/>
      <c r="AG10" s="257"/>
      <c r="AH10" s="257"/>
      <c r="AI10" s="258"/>
      <c r="AJ10" s="272" t="s">
        <v>125</v>
      </c>
      <c r="AK10" s="272" t="s">
        <v>156</v>
      </c>
      <c r="AL10" s="254" t="s">
        <v>122</v>
      </c>
      <c r="AM10" s="261" t="str">
        <f>+CONCATENATE("Реализација планираних инвестиција у ",'Poc. strana'!$C$19,". години 
(33)/(24)")</f>
        <v>Реализација планираних инвестиција у 2018. години 
(33)/(24)</v>
      </c>
      <c r="AN10" s="275" t="str">
        <f>+CONCATENATE("Образложење за одступање у ",'Poc. strana'!$C$19,". години"," (колона (37))")</f>
        <v>Образложење за одступање у 2018. години (колона (37))</v>
      </c>
      <c r="AO10"/>
      <c r="AS10"/>
      <c r="AT10" s="211" t="s">
        <v>131</v>
      </c>
      <c r="AU10" s="209" t="s">
        <v>133</v>
      </c>
      <c r="AV10"/>
      <c r="AW10" s="209" t="s">
        <v>103</v>
      </c>
      <c r="AX10"/>
      <c r="AY10" s="149" t="s">
        <v>141</v>
      </c>
      <c r="AZ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CN10"/>
      <c r="CO10"/>
      <c r="CP10"/>
      <c r="CQ10"/>
      <c r="CR10"/>
      <c r="CS10"/>
      <c r="CT10"/>
    </row>
    <row r="11" spans="1:98" ht="42.75" customHeight="1" x14ac:dyDescent="0.2">
      <c r="B11" s="271"/>
      <c r="C11" s="255"/>
      <c r="D11" s="255"/>
      <c r="E11" s="255"/>
      <c r="F11" s="255"/>
      <c r="G11" s="255"/>
      <c r="H11" s="255"/>
      <c r="I11" s="266"/>
      <c r="J11" s="267"/>
      <c r="K11" s="267"/>
      <c r="L11" s="267"/>
      <c r="M11" s="267"/>
      <c r="N11" s="268"/>
      <c r="O11" s="255"/>
      <c r="P11" s="255"/>
      <c r="Q11" s="255"/>
      <c r="R11" s="255"/>
      <c r="S11" s="260"/>
      <c r="T11" s="255"/>
      <c r="U11" s="262"/>
      <c r="V11" s="262"/>
      <c r="W11" s="262"/>
      <c r="X11" s="255"/>
      <c r="Y11" s="255"/>
      <c r="Z11" s="255"/>
      <c r="AA11" s="262"/>
      <c r="AB11" s="262"/>
      <c r="AC11" s="57" t="s">
        <v>12</v>
      </c>
      <c r="AD11" s="57" t="s">
        <v>13</v>
      </c>
      <c r="AE11" s="57" t="s">
        <v>14</v>
      </c>
      <c r="AF11" s="148" t="s">
        <v>121</v>
      </c>
      <c r="AG11" s="57" t="s">
        <v>15</v>
      </c>
      <c r="AH11" s="57" t="s">
        <v>16</v>
      </c>
      <c r="AI11" s="145" t="s">
        <v>102</v>
      </c>
      <c r="AJ11" s="273"/>
      <c r="AK11" s="273"/>
      <c r="AL11" s="255"/>
      <c r="AM11" s="262"/>
      <c r="AN11" s="276"/>
      <c r="AO11"/>
      <c r="AP11"/>
      <c r="AQ11"/>
      <c r="AR11"/>
      <c r="AS11"/>
      <c r="AT11" s="211" t="s">
        <v>132</v>
      </c>
      <c r="AU11"/>
      <c r="AV11"/>
      <c r="AW11" s="209" t="s">
        <v>45</v>
      </c>
      <c r="AX11"/>
      <c r="AY11" s="162" t="s">
        <v>45</v>
      </c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CN11"/>
      <c r="CO11"/>
      <c r="CP11"/>
      <c r="CQ11"/>
      <c r="CR11"/>
      <c r="CS11"/>
      <c r="CT11"/>
    </row>
    <row r="12" spans="1:98" ht="24.95" customHeight="1" x14ac:dyDescent="0.2">
      <c r="B12" s="58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48"/>
      <c r="T12" s="57"/>
      <c r="U12" s="57"/>
      <c r="V12" s="57"/>
      <c r="W12" s="57"/>
      <c r="X12" s="57"/>
      <c r="Y12" s="57"/>
      <c r="Z12" s="57" t="s">
        <v>120</v>
      </c>
      <c r="AA12" s="57" t="s">
        <v>120</v>
      </c>
      <c r="AB12" s="57" t="s">
        <v>120</v>
      </c>
      <c r="AC12" s="57" t="s">
        <v>120</v>
      </c>
      <c r="AD12" s="57" t="s">
        <v>120</v>
      </c>
      <c r="AE12" s="57" t="s">
        <v>120</v>
      </c>
      <c r="AF12" s="57" t="s">
        <v>120</v>
      </c>
      <c r="AG12" s="57" t="s">
        <v>120</v>
      </c>
      <c r="AH12" s="57" t="s">
        <v>120</v>
      </c>
      <c r="AI12" s="57" t="s">
        <v>120</v>
      </c>
      <c r="AJ12" s="274"/>
      <c r="AK12" s="274"/>
      <c r="AL12" s="57" t="s">
        <v>11</v>
      </c>
      <c r="AM12" s="57" t="s">
        <v>11</v>
      </c>
      <c r="AN12" s="277"/>
      <c r="AO12"/>
      <c r="AP12"/>
      <c r="AQ12"/>
      <c r="AR12"/>
      <c r="AS12"/>
      <c r="AT12"/>
      <c r="AU12"/>
      <c r="AV12"/>
      <c r="AX12"/>
      <c r="AY12" s="158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CN12"/>
      <c r="CO12"/>
      <c r="CP12"/>
      <c r="CQ12"/>
      <c r="CR12"/>
      <c r="CS12"/>
      <c r="CT12"/>
    </row>
    <row r="13" spans="1:98" ht="24.95" customHeight="1" x14ac:dyDescent="0.2">
      <c r="B13" s="59"/>
      <c r="C13" s="38" t="str">
        <f>+CONCATENATE("(1)")</f>
        <v>(1)</v>
      </c>
      <c r="D13" s="60" t="s">
        <v>57</v>
      </c>
      <c r="E13" s="60" t="s">
        <v>58</v>
      </c>
      <c r="F13" s="121" t="str">
        <f>+CONCATENATE("(4)")</f>
        <v>(4)</v>
      </c>
      <c r="G13" s="38" t="str">
        <f>+CONCATENATE("(5)")</f>
        <v>(5)</v>
      </c>
      <c r="H13" s="38" t="str">
        <f>+CONCATENATE("(6)")</f>
        <v>(6)</v>
      </c>
      <c r="I13" s="38" t="str">
        <f>+CONCATENATE("(7)")</f>
        <v>(7)</v>
      </c>
      <c r="J13" s="38" t="str">
        <f>+CONCATENATE("(8)")</f>
        <v>(8)</v>
      </c>
      <c r="K13" s="38" t="str">
        <f>+CONCATENATE("(9)")</f>
        <v>(9)</v>
      </c>
      <c r="L13" s="38" t="str">
        <f>+CONCATENATE("(10)")</f>
        <v>(10)</v>
      </c>
      <c r="M13" s="105" t="str">
        <f>+CONCATENATE("(11)")</f>
        <v>(11)</v>
      </c>
      <c r="N13" s="103" t="str">
        <f>+CONCATENATE("(12)")</f>
        <v>(12)</v>
      </c>
      <c r="O13" s="121" t="str">
        <f>+CONCATENATE("(13)")</f>
        <v>(13)</v>
      </c>
      <c r="P13" s="38" t="str">
        <f>+CONCATENATE("(14)")</f>
        <v>(14)</v>
      </c>
      <c r="Q13" s="38" t="str">
        <f>+CONCATENATE("(15)")</f>
        <v>(15)</v>
      </c>
      <c r="R13" s="169" t="str">
        <f>+CONCATENATE("(16)")</f>
        <v>(16)</v>
      </c>
      <c r="S13" s="169" t="str">
        <f>+CONCATENATE("(17)")</f>
        <v>(17)</v>
      </c>
      <c r="T13" s="38" t="str">
        <f>+CONCATENATE("(18)")</f>
        <v>(18)</v>
      </c>
      <c r="U13" s="38" t="str">
        <f>+CONCATENATE("(19)")</f>
        <v>(19)</v>
      </c>
      <c r="V13" s="38" t="str">
        <f>+CONCATENATE("(20)")</f>
        <v>(20)</v>
      </c>
      <c r="W13" s="38" t="str">
        <f>+CONCATENATE("(21)")</f>
        <v>(21)</v>
      </c>
      <c r="X13" s="38" t="str">
        <f>+CONCATENATE("(22)")</f>
        <v>(22)</v>
      </c>
      <c r="Y13" s="38" t="str">
        <f>+CONCATENATE("(23)")</f>
        <v>(23)</v>
      </c>
      <c r="Z13" s="38" t="str">
        <f>+CONCATENATE("(24)")</f>
        <v>(24)</v>
      </c>
      <c r="AA13" s="38" t="str">
        <f>+CONCATENATE("(25)")</f>
        <v>(25)</v>
      </c>
      <c r="AB13" s="38" t="str">
        <f>+CONCATENATE("(26)")</f>
        <v>(26)</v>
      </c>
      <c r="AC13" s="38" t="str">
        <f>+CONCATENATE("(27)")</f>
        <v>(27)</v>
      </c>
      <c r="AD13" s="38" t="str">
        <f>+CONCATENATE("(28)")</f>
        <v>(28)</v>
      </c>
      <c r="AE13" s="38" t="str">
        <f>+CONCATENATE("(29)")</f>
        <v>(29)</v>
      </c>
      <c r="AF13" s="38" t="str">
        <f>+CONCATENATE("(30)")</f>
        <v>(30)</v>
      </c>
      <c r="AG13" s="38" t="str">
        <f>+CONCATENATE("(31)")</f>
        <v>(31)</v>
      </c>
      <c r="AH13" s="38" t="str">
        <f>+CONCATENATE("(32)")</f>
        <v>(32)</v>
      </c>
      <c r="AI13" s="38" t="str">
        <f>+CONCATENATE("(33)")</f>
        <v>(33)</v>
      </c>
      <c r="AJ13" s="169" t="str">
        <f>+CONCATENATE("(34)")</f>
        <v>(34)</v>
      </c>
      <c r="AK13" s="169" t="str">
        <f>+CONCATENATE("(35)")</f>
        <v>(35)</v>
      </c>
      <c r="AL13" s="38" t="str">
        <f>+CONCATENATE("(36)")</f>
        <v>(36)</v>
      </c>
      <c r="AM13" s="38" t="str">
        <f>+CONCATENATE("(37)")</f>
        <v>(37)</v>
      </c>
      <c r="AN13" s="61" t="str">
        <f>+CONCATENATE("(38)")</f>
        <v>(38)</v>
      </c>
      <c r="AO13"/>
      <c r="AP13"/>
      <c r="AQ13"/>
      <c r="AR13"/>
      <c r="AS13"/>
      <c r="AT13"/>
      <c r="AU13"/>
      <c r="AV13"/>
      <c r="AW13" s="164"/>
      <c r="AX13"/>
      <c r="AY13" s="158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CN13"/>
      <c r="CO13"/>
      <c r="CP13"/>
      <c r="CQ13"/>
      <c r="CR13"/>
      <c r="CS13"/>
      <c r="CT13"/>
    </row>
    <row r="14" spans="1:98" ht="64.5" customHeight="1" x14ac:dyDescent="0.2">
      <c r="B14" s="62" t="s">
        <v>68</v>
      </c>
      <c r="C14" s="122" t="s">
        <v>69</v>
      </c>
      <c r="D14" s="123"/>
      <c r="E14" s="123"/>
      <c r="F14" s="123"/>
      <c r="G14" s="124"/>
      <c r="H14" s="38" t="s">
        <v>28</v>
      </c>
      <c r="I14" s="63" t="s">
        <v>106</v>
      </c>
      <c r="J14" s="63" t="s">
        <v>70</v>
      </c>
      <c r="K14" s="38" t="s">
        <v>72</v>
      </c>
      <c r="L14" s="38" t="s">
        <v>73</v>
      </c>
      <c r="M14" s="38" t="s">
        <v>109</v>
      </c>
      <c r="N14" s="38" t="s">
        <v>110</v>
      </c>
      <c r="O14" s="38"/>
      <c r="P14" s="38"/>
      <c r="Q14" s="38"/>
      <c r="R14" s="121"/>
      <c r="S14" s="169" t="s">
        <v>105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106"/>
      <c r="AJ14" s="169" t="s">
        <v>123</v>
      </c>
      <c r="AK14" s="169" t="s">
        <v>123</v>
      </c>
      <c r="AL14" s="105"/>
      <c r="AM14" s="38"/>
      <c r="AN14" s="64"/>
      <c r="AO14"/>
      <c r="AP14"/>
      <c r="AQ14"/>
      <c r="AR14"/>
      <c r="AS14"/>
      <c r="AT14"/>
      <c r="AU14"/>
      <c r="AV14"/>
      <c r="AX14"/>
      <c r="AY14" s="149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CN14"/>
      <c r="CO14"/>
      <c r="CP14"/>
      <c r="CQ14"/>
      <c r="CR14"/>
      <c r="CS14"/>
      <c r="CT14"/>
    </row>
    <row r="15" spans="1:98" ht="24.95" customHeight="1" x14ac:dyDescent="0.2">
      <c r="B15" s="65">
        <v>1</v>
      </c>
      <c r="C15" s="66"/>
      <c r="D15" s="67"/>
      <c r="E15" s="67"/>
      <c r="F15" s="67"/>
      <c r="G15" s="67"/>
      <c r="H15" s="67"/>
      <c r="I15" s="68"/>
      <c r="J15" s="67"/>
      <c r="K15" s="68"/>
      <c r="L15" s="68"/>
      <c r="M15" s="68"/>
      <c r="N15" s="69"/>
      <c r="O15" s="67"/>
      <c r="P15" s="67"/>
      <c r="Q15" s="67"/>
      <c r="R15" s="67"/>
      <c r="S15" s="67"/>
      <c r="T15" s="67"/>
      <c r="U15" s="68"/>
      <c r="V15" s="68"/>
      <c r="W15" s="68"/>
      <c r="X15" s="67"/>
      <c r="Y15" s="67"/>
      <c r="Z15" s="68"/>
      <c r="AA15" s="68"/>
      <c r="AB15" s="68"/>
      <c r="AC15" s="70"/>
      <c r="AD15" s="71"/>
      <c r="AE15" s="70"/>
      <c r="AF15" s="70"/>
      <c r="AG15" s="70"/>
      <c r="AH15" s="70"/>
      <c r="AI15" s="171">
        <f>SUM(AC15:AH15)</f>
        <v>0</v>
      </c>
      <c r="AJ15" s="185">
        <f>IF(I15=0,0,(Z15/(I15/1000)))</f>
        <v>0</v>
      </c>
      <c r="AK15" s="186">
        <f>IF(I15=0,0,AI15/(I15/1000))</f>
        <v>0</v>
      </c>
      <c r="AL15" s="197">
        <f>IF(Z15=0,,(AA15+AI15)/Z15)</f>
        <v>0</v>
      </c>
      <c r="AM15" s="198">
        <f>IF(Z15=0,0,AI15/Z15)</f>
        <v>0</v>
      </c>
      <c r="AN15" s="72"/>
      <c r="AO15"/>
      <c r="AP15"/>
      <c r="AQ15"/>
      <c r="AR15"/>
      <c r="AS15"/>
      <c r="AT15"/>
      <c r="AU15"/>
      <c r="AV15"/>
      <c r="AW15"/>
      <c r="AX15"/>
      <c r="AY15" s="158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CN15"/>
      <c r="CO15"/>
      <c r="CP15"/>
      <c r="CQ15"/>
      <c r="CR15"/>
      <c r="CS15"/>
      <c r="CT15"/>
    </row>
    <row r="16" spans="1:98" ht="24.95" customHeight="1" x14ac:dyDescent="0.2">
      <c r="B16" s="73">
        <v>2</v>
      </c>
      <c r="C16" s="74"/>
      <c r="D16" s="74"/>
      <c r="E16" s="74"/>
      <c r="F16" s="100"/>
      <c r="G16" s="74"/>
      <c r="H16" s="97"/>
      <c r="I16" s="75"/>
      <c r="J16" s="74"/>
      <c r="K16" s="75"/>
      <c r="L16" s="75"/>
      <c r="M16" s="75"/>
      <c r="N16" s="75"/>
      <c r="O16" s="74"/>
      <c r="P16" s="74"/>
      <c r="Q16" s="74"/>
      <c r="R16" s="100"/>
      <c r="S16" s="100"/>
      <c r="T16" s="74"/>
      <c r="U16" s="75"/>
      <c r="V16" s="75"/>
      <c r="W16" s="75"/>
      <c r="X16" s="74"/>
      <c r="Y16" s="74"/>
      <c r="Z16" s="75"/>
      <c r="AA16" s="75"/>
      <c r="AB16" s="75"/>
      <c r="AC16" s="76"/>
      <c r="AD16" s="77"/>
      <c r="AE16" s="76"/>
      <c r="AF16" s="76"/>
      <c r="AG16" s="76"/>
      <c r="AH16" s="76"/>
      <c r="AI16" s="172">
        <f>SUM(AC16:AH16)</f>
        <v>0</v>
      </c>
      <c r="AJ16" s="187">
        <f>IF(I16=0,0,(Z16/(I16/1000)))</f>
        <v>0</v>
      </c>
      <c r="AK16" s="188">
        <f t="shared" ref="AK16:AK20" si="0">IF(I16=0,0,AI16/(I16/1000))</f>
        <v>0</v>
      </c>
      <c r="AL16" s="199">
        <f>IF(Z16=0,,(AA16+AI16)/Z16)</f>
        <v>0</v>
      </c>
      <c r="AM16" s="200">
        <f>IF(Z16=0,0,AI16/Z16)</f>
        <v>0</v>
      </c>
      <c r="AN16" s="79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CL16" s="7"/>
      <c r="CN16"/>
      <c r="CO16"/>
      <c r="CP16"/>
      <c r="CQ16"/>
      <c r="CR16"/>
      <c r="CS16"/>
      <c r="CT16"/>
    </row>
    <row r="17" spans="2:85" ht="24.95" customHeight="1" x14ac:dyDescent="0.2">
      <c r="B17" s="73">
        <v>3</v>
      </c>
      <c r="C17" s="74"/>
      <c r="D17" s="74"/>
      <c r="E17" s="74"/>
      <c r="F17" s="100"/>
      <c r="G17" s="74"/>
      <c r="H17" s="97"/>
      <c r="I17" s="75"/>
      <c r="J17" s="74"/>
      <c r="K17" s="75"/>
      <c r="L17" s="75"/>
      <c r="M17" s="75"/>
      <c r="N17" s="75"/>
      <c r="O17" s="74"/>
      <c r="P17" s="74"/>
      <c r="Q17" s="74"/>
      <c r="R17" s="100"/>
      <c r="S17" s="100"/>
      <c r="T17" s="74"/>
      <c r="U17" s="75"/>
      <c r="V17" s="75"/>
      <c r="W17" s="75"/>
      <c r="X17" s="74"/>
      <c r="Y17" s="74"/>
      <c r="Z17" s="75"/>
      <c r="AA17" s="75"/>
      <c r="AB17" s="75"/>
      <c r="AC17" s="76"/>
      <c r="AD17" s="77"/>
      <c r="AE17" s="76"/>
      <c r="AF17" s="76"/>
      <c r="AG17" s="76"/>
      <c r="AH17" s="76"/>
      <c r="AI17" s="172">
        <f>SUM(AC17:AH17)</f>
        <v>0</v>
      </c>
      <c r="AJ17" s="187">
        <f t="shared" ref="AJ17:AJ19" si="1">IF(I17=0,0,(Z17/(I17/1000)))</f>
        <v>0</v>
      </c>
      <c r="AK17" s="188">
        <f t="shared" si="0"/>
        <v>0</v>
      </c>
      <c r="AL17" s="199">
        <f t="shared" ref="AL17:AL18" si="2">IF(Z17=0,,(AA17+AI17)/Z17)</f>
        <v>0</v>
      </c>
      <c r="AM17" s="200">
        <f t="shared" ref="AM17:AM18" si="3">IF(Z17=0,0,AI17/Z17)</f>
        <v>0</v>
      </c>
      <c r="AN17" s="79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2:85" ht="24.95" customHeight="1" x14ac:dyDescent="0.2">
      <c r="B18" s="73">
        <v>4</v>
      </c>
      <c r="C18" s="74"/>
      <c r="D18" s="74"/>
      <c r="E18" s="74"/>
      <c r="F18" s="100"/>
      <c r="G18" s="74"/>
      <c r="H18" s="97"/>
      <c r="I18" s="75"/>
      <c r="J18" s="74"/>
      <c r="K18" s="75"/>
      <c r="L18" s="75"/>
      <c r="M18" s="75"/>
      <c r="N18" s="75"/>
      <c r="O18" s="74"/>
      <c r="P18" s="74"/>
      <c r="Q18" s="74"/>
      <c r="R18" s="100"/>
      <c r="S18" s="100"/>
      <c r="T18" s="74"/>
      <c r="U18" s="75"/>
      <c r="V18" s="75"/>
      <c r="W18" s="75"/>
      <c r="X18" s="74"/>
      <c r="Y18" s="74"/>
      <c r="Z18" s="75"/>
      <c r="AA18" s="75"/>
      <c r="AB18" s="75"/>
      <c r="AC18" s="76"/>
      <c r="AD18" s="77"/>
      <c r="AE18" s="76"/>
      <c r="AF18" s="76"/>
      <c r="AG18" s="76"/>
      <c r="AH18" s="76"/>
      <c r="AI18" s="172">
        <f t="shared" ref="AI18:AI19" si="4">SUM(AC18:AH18)</f>
        <v>0</v>
      </c>
      <c r="AJ18" s="187">
        <f t="shared" si="1"/>
        <v>0</v>
      </c>
      <c r="AK18" s="188">
        <f t="shared" si="0"/>
        <v>0</v>
      </c>
      <c r="AL18" s="199">
        <f t="shared" si="2"/>
        <v>0</v>
      </c>
      <c r="AM18" s="200">
        <f t="shared" si="3"/>
        <v>0</v>
      </c>
      <c r="AN18" s="79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2:85" ht="24.95" customHeight="1" x14ac:dyDescent="0.2">
      <c r="B19" s="73">
        <v>5</v>
      </c>
      <c r="C19" s="89"/>
      <c r="D19" s="89"/>
      <c r="E19" s="89"/>
      <c r="F19" s="119"/>
      <c r="G19" s="89"/>
      <c r="H19" s="95"/>
      <c r="I19" s="90"/>
      <c r="J19" s="89"/>
      <c r="K19" s="90"/>
      <c r="L19" s="90"/>
      <c r="M19" s="90"/>
      <c r="N19" s="90"/>
      <c r="O19" s="89"/>
      <c r="P19" s="89"/>
      <c r="Q19" s="89"/>
      <c r="R19" s="214"/>
      <c r="S19" s="183"/>
      <c r="T19" s="89"/>
      <c r="U19" s="90"/>
      <c r="V19" s="90"/>
      <c r="W19" s="104"/>
      <c r="X19" s="89"/>
      <c r="Y19" s="89"/>
      <c r="Z19" s="90"/>
      <c r="AA19" s="90"/>
      <c r="AB19" s="90"/>
      <c r="AC19" s="91"/>
      <c r="AD19" s="92"/>
      <c r="AE19" s="91"/>
      <c r="AF19" s="91"/>
      <c r="AG19" s="91"/>
      <c r="AH19" s="91"/>
      <c r="AI19" s="172">
        <f t="shared" si="4"/>
        <v>0</v>
      </c>
      <c r="AJ19" s="187">
        <f t="shared" si="1"/>
        <v>0</v>
      </c>
      <c r="AK19" s="188">
        <f t="shared" si="0"/>
        <v>0</v>
      </c>
      <c r="AL19" s="201">
        <f>IF(Z19=0,,(AA19+AI19)/Z19)</f>
        <v>0</v>
      </c>
      <c r="AM19" s="202">
        <f>IF(Z19=0,0,AI19/Z19)</f>
        <v>0</v>
      </c>
      <c r="AN19" s="93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2:85" s="149" customFormat="1" ht="24.95" customHeight="1" x14ac:dyDescent="0.2">
      <c r="B20" s="150"/>
      <c r="C20" s="234" t="s">
        <v>93</v>
      </c>
      <c r="D20" s="235"/>
      <c r="E20" s="235"/>
      <c r="F20" s="235"/>
      <c r="G20" s="235"/>
      <c r="H20" s="236"/>
      <c r="I20" s="151">
        <f>SUM(I15:I19)</f>
        <v>0</v>
      </c>
      <c r="J20" s="151"/>
      <c r="K20" s="152"/>
      <c r="L20" s="152"/>
      <c r="M20" s="152"/>
      <c r="N20" s="152"/>
      <c r="O20" s="153"/>
      <c r="P20" s="153"/>
      <c r="Q20" s="153"/>
      <c r="R20" s="153"/>
      <c r="S20" s="153"/>
      <c r="T20" s="153"/>
      <c r="U20" s="154"/>
      <c r="V20" s="154"/>
      <c r="W20" s="155"/>
      <c r="X20" s="153"/>
      <c r="Y20" s="153"/>
      <c r="Z20" s="152">
        <f t="shared" ref="Z20:AG20" si="5">SUM(Z15:Z19)</f>
        <v>0</v>
      </c>
      <c r="AA20" s="152">
        <f t="shared" si="5"/>
        <v>0</v>
      </c>
      <c r="AB20" s="152">
        <f t="shared" si="5"/>
        <v>0</v>
      </c>
      <c r="AC20" s="154">
        <f t="shared" si="5"/>
        <v>0</v>
      </c>
      <c r="AD20" s="156">
        <f t="shared" si="5"/>
        <v>0</v>
      </c>
      <c r="AE20" s="154">
        <f t="shared" si="5"/>
        <v>0</v>
      </c>
      <c r="AF20" s="154">
        <f t="shared" si="5"/>
        <v>0</v>
      </c>
      <c r="AG20" s="154">
        <f t="shared" si="5"/>
        <v>0</v>
      </c>
      <c r="AH20" s="154">
        <f>SUM(AH15:AH19)</f>
        <v>0</v>
      </c>
      <c r="AI20" s="173">
        <f>SUM(AI15:AI19)</f>
        <v>0</v>
      </c>
      <c r="AJ20" s="189">
        <f>SUM(AJ15:AJ19)</f>
        <v>0</v>
      </c>
      <c r="AK20" s="190">
        <f t="shared" si="0"/>
        <v>0</v>
      </c>
      <c r="AL20" s="203">
        <f>IF(Z20=0,,(AA20+AI20)/Z20)</f>
        <v>0</v>
      </c>
      <c r="AM20" s="204">
        <f>IF(Z20=0,0,AI20/Z20)</f>
        <v>0</v>
      </c>
      <c r="AN20" s="157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CG20" s="158"/>
    </row>
    <row r="21" spans="2:85" ht="44.25" customHeight="1" x14ac:dyDescent="0.2">
      <c r="B21" s="85" t="s">
        <v>76</v>
      </c>
      <c r="C21" s="243" t="s">
        <v>71</v>
      </c>
      <c r="D21" s="244"/>
      <c r="E21" s="244"/>
      <c r="F21" s="244"/>
      <c r="G21" s="245"/>
      <c r="H21" s="39" t="s">
        <v>28</v>
      </c>
      <c r="I21" s="43" t="s">
        <v>72</v>
      </c>
      <c r="J21" s="43" t="s">
        <v>73</v>
      </c>
      <c r="K21" s="43" t="s">
        <v>95</v>
      </c>
      <c r="L21" s="43" t="s">
        <v>96</v>
      </c>
      <c r="M21" s="43" t="s">
        <v>97</v>
      </c>
      <c r="N21" s="43" t="s">
        <v>98</v>
      </c>
      <c r="O21" s="132"/>
      <c r="P21" s="133"/>
      <c r="Q21" s="133"/>
      <c r="R21" s="133"/>
      <c r="S21" s="179"/>
      <c r="T21" s="133"/>
      <c r="U21" s="134"/>
      <c r="V21" s="134"/>
      <c r="W21" s="134"/>
      <c r="X21" s="133"/>
      <c r="Y21" s="133"/>
      <c r="Z21" s="135"/>
      <c r="AA21" s="135"/>
      <c r="AB21" s="135"/>
      <c r="AC21" s="134"/>
      <c r="AD21" s="136"/>
      <c r="AE21" s="134"/>
      <c r="AF21" s="134"/>
      <c r="AG21" s="134"/>
      <c r="AH21" s="134"/>
      <c r="AI21" s="134"/>
      <c r="AJ21" s="192" t="s">
        <v>126</v>
      </c>
      <c r="AK21" s="192" t="s">
        <v>126</v>
      </c>
      <c r="AL21" s="205"/>
      <c r="AM21" s="205"/>
      <c r="AN21" s="137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2:85" ht="24.95" customHeight="1" x14ac:dyDescent="0.2">
      <c r="B22" s="73">
        <v>6</v>
      </c>
      <c r="C22" s="74"/>
      <c r="D22" s="74"/>
      <c r="E22" s="74"/>
      <c r="F22" s="100"/>
      <c r="G22" s="74"/>
      <c r="H22" s="74"/>
      <c r="I22" s="86"/>
      <c r="J22" s="86"/>
      <c r="K22" s="87"/>
      <c r="L22" s="87"/>
      <c r="M22" s="87"/>
      <c r="N22" s="87"/>
      <c r="O22" s="184"/>
      <c r="P22" s="86"/>
      <c r="Q22" s="214"/>
      <c r="R22" s="214"/>
      <c r="S22" s="153"/>
      <c r="T22" s="86"/>
      <c r="U22" s="68"/>
      <c r="V22" s="90"/>
      <c r="W22" s="68"/>
      <c r="X22" s="86"/>
      <c r="Y22" s="86"/>
      <c r="Z22" s="87"/>
      <c r="AA22" s="87"/>
      <c r="AB22" s="87"/>
      <c r="AC22" s="129"/>
      <c r="AD22" s="130"/>
      <c r="AE22" s="129"/>
      <c r="AF22" s="129"/>
      <c r="AG22" s="129"/>
      <c r="AH22" s="129"/>
      <c r="AI22" s="154">
        <f>SUM(AC22:AH22)</f>
        <v>0</v>
      </c>
      <c r="AJ22" s="191">
        <f>IF(L22=0,0,Z22/L22)</f>
        <v>0</v>
      </c>
      <c r="AK22" s="188">
        <f>IF(L22=0,0,AI22/L22)</f>
        <v>0</v>
      </c>
      <c r="AL22" s="206">
        <f>IF(Z22=0,,(AA22+AI22)/Z22)</f>
        <v>0</v>
      </c>
      <c r="AM22" s="206">
        <f>IF(Z22=0,0,AI22/Z22)</f>
        <v>0</v>
      </c>
      <c r="AN22" s="131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2:85" ht="24.95" customHeight="1" x14ac:dyDescent="0.2">
      <c r="B23" s="73">
        <v>7</v>
      </c>
      <c r="C23" s="74"/>
      <c r="D23" s="74"/>
      <c r="E23" s="74"/>
      <c r="F23" s="100"/>
      <c r="G23" s="74"/>
      <c r="H23" s="74"/>
      <c r="I23" s="74"/>
      <c r="J23" s="74"/>
      <c r="K23" s="75"/>
      <c r="L23" s="75"/>
      <c r="M23" s="75"/>
      <c r="N23" s="75"/>
      <c r="O23" s="184"/>
      <c r="P23" s="74"/>
      <c r="Q23" s="74"/>
      <c r="R23" s="100"/>
      <c r="S23" s="177"/>
      <c r="T23" s="74"/>
      <c r="U23" s="75"/>
      <c r="V23" s="75"/>
      <c r="W23" s="75"/>
      <c r="X23" s="74"/>
      <c r="Y23" s="74"/>
      <c r="Z23" s="75"/>
      <c r="AA23" s="75"/>
      <c r="AB23" s="75"/>
      <c r="AC23" s="76"/>
      <c r="AD23" s="77"/>
      <c r="AE23" s="76"/>
      <c r="AF23" s="76"/>
      <c r="AG23" s="76"/>
      <c r="AH23" s="76"/>
      <c r="AI23" s="159">
        <f t="shared" ref="AI23:AI26" si="6">SUM(AC23:AH23)</f>
        <v>0</v>
      </c>
      <c r="AJ23" s="193">
        <f>IF(L23=0,0,Z23/L23)</f>
        <v>0</v>
      </c>
      <c r="AK23" s="193">
        <f>IF(L23=0,0,AI23/L23)</f>
        <v>0</v>
      </c>
      <c r="AL23" s="200">
        <f>IF(Z23=0,,(AA23+AI23)/Z23)</f>
        <v>0</v>
      </c>
      <c r="AM23" s="200">
        <f>IF(Z23=0,0,AI23/Z23)</f>
        <v>0</v>
      </c>
      <c r="AN23" s="79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2:85" ht="24.95" customHeight="1" x14ac:dyDescent="0.2">
      <c r="B24" s="73">
        <v>8</v>
      </c>
      <c r="C24" s="74"/>
      <c r="D24" s="74"/>
      <c r="E24" s="74"/>
      <c r="F24" s="100"/>
      <c r="G24" s="74"/>
      <c r="H24" s="74"/>
      <c r="I24" s="74"/>
      <c r="J24" s="74"/>
      <c r="K24" s="75"/>
      <c r="L24" s="75"/>
      <c r="M24" s="75"/>
      <c r="N24" s="75"/>
      <c r="O24" s="184"/>
      <c r="P24" s="74"/>
      <c r="Q24" s="74"/>
      <c r="R24" s="100"/>
      <c r="S24" s="177"/>
      <c r="T24" s="74"/>
      <c r="U24" s="75"/>
      <c r="V24" s="75"/>
      <c r="W24" s="75"/>
      <c r="X24" s="74"/>
      <c r="Y24" s="74"/>
      <c r="Z24" s="75"/>
      <c r="AA24" s="75"/>
      <c r="AB24" s="75"/>
      <c r="AC24" s="76"/>
      <c r="AD24" s="77"/>
      <c r="AE24" s="76"/>
      <c r="AF24" s="76"/>
      <c r="AG24" s="76"/>
      <c r="AH24" s="76"/>
      <c r="AI24" s="159">
        <f t="shared" si="6"/>
        <v>0</v>
      </c>
      <c r="AJ24" s="193">
        <f>IF(L24=0,0,Z24/L24)</f>
        <v>0</v>
      </c>
      <c r="AK24" s="193">
        <f>IF(L24=0,0,AI24/L24)</f>
        <v>0</v>
      </c>
      <c r="AL24" s="200">
        <f>IF(Z24=0,,(AA24+AI24)/Z24)</f>
        <v>0</v>
      </c>
      <c r="AM24" s="200">
        <f>IF(Z24=0,0,AI24/Z24)</f>
        <v>0</v>
      </c>
      <c r="AN24" s="79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2:85" ht="24.95" customHeight="1" x14ac:dyDescent="0.2">
      <c r="B25" s="73">
        <v>9</v>
      </c>
      <c r="C25" s="74"/>
      <c r="D25" s="74"/>
      <c r="E25" s="74"/>
      <c r="F25" s="100"/>
      <c r="G25" s="74"/>
      <c r="H25" s="74"/>
      <c r="I25" s="74"/>
      <c r="J25" s="74"/>
      <c r="K25" s="75"/>
      <c r="L25" s="75"/>
      <c r="M25" s="75"/>
      <c r="N25" s="75"/>
      <c r="O25" s="184"/>
      <c r="P25" s="74"/>
      <c r="Q25" s="74"/>
      <c r="R25" s="100"/>
      <c r="S25" s="177"/>
      <c r="T25" s="74"/>
      <c r="U25" s="75"/>
      <c r="V25" s="75"/>
      <c r="W25" s="75"/>
      <c r="X25" s="74"/>
      <c r="Y25" s="74"/>
      <c r="Z25" s="75"/>
      <c r="AA25" s="75"/>
      <c r="AB25" s="75"/>
      <c r="AC25" s="76"/>
      <c r="AD25" s="77"/>
      <c r="AE25" s="76"/>
      <c r="AF25" s="76"/>
      <c r="AG25" s="76"/>
      <c r="AH25" s="76"/>
      <c r="AI25" s="159">
        <f t="shared" si="6"/>
        <v>0</v>
      </c>
      <c r="AJ25" s="193">
        <f>IF(L25=0,0,Z25/L25)</f>
        <v>0</v>
      </c>
      <c r="AK25" s="193">
        <f>IF(L25=0,0,AI25/L25)</f>
        <v>0</v>
      </c>
      <c r="AL25" s="200">
        <f>IF(Z25=0,,(AA25+AI25)/Z25)</f>
        <v>0</v>
      </c>
      <c r="AM25" s="200">
        <f>IF(Z25=0,0,AI25/Z25)</f>
        <v>0</v>
      </c>
      <c r="AN25" s="79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2:85" ht="24.95" customHeight="1" x14ac:dyDescent="0.2">
      <c r="B26" s="80">
        <v>10</v>
      </c>
      <c r="C26" s="81"/>
      <c r="D26" s="81"/>
      <c r="E26" s="81"/>
      <c r="F26" s="118"/>
      <c r="G26" s="81"/>
      <c r="H26" s="88"/>
      <c r="I26" s="81"/>
      <c r="J26" s="81"/>
      <c r="K26" s="82"/>
      <c r="L26" s="82"/>
      <c r="M26" s="82"/>
      <c r="N26" s="82"/>
      <c r="O26" s="184"/>
      <c r="P26" s="100"/>
      <c r="Q26" s="100"/>
      <c r="R26" s="100"/>
      <c r="S26" s="177"/>
      <c r="T26" s="100"/>
      <c r="U26" s="75"/>
      <c r="V26" s="75"/>
      <c r="W26" s="75"/>
      <c r="X26" s="138"/>
      <c r="Y26" s="100"/>
      <c r="Z26" s="75"/>
      <c r="AA26" s="75"/>
      <c r="AB26" s="75"/>
      <c r="AC26" s="76"/>
      <c r="AD26" s="77"/>
      <c r="AE26" s="76"/>
      <c r="AF26" s="76"/>
      <c r="AG26" s="76"/>
      <c r="AH26" s="76"/>
      <c r="AI26" s="159">
        <f t="shared" si="6"/>
        <v>0</v>
      </c>
      <c r="AJ26" s="193">
        <f>IF(L26=0,0,Z26/L26)</f>
        <v>0</v>
      </c>
      <c r="AK26" s="193">
        <f>IF(L26=0,0,AI26/L26)</f>
        <v>0</v>
      </c>
      <c r="AL26" s="200">
        <f t="shared" ref="AL26:AL52" si="7">IF(Z26=0,,(AA26+AI26)/Z26)</f>
        <v>0</v>
      </c>
      <c r="AM26" s="200">
        <f>IF(Z26=0,0,AI26/Z26)</f>
        <v>0</v>
      </c>
      <c r="AN26" s="79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2:85" s="13" customFormat="1" ht="58.5" customHeight="1" x14ac:dyDescent="0.2">
      <c r="B27" s="85" t="s">
        <v>77</v>
      </c>
      <c r="C27" s="243" t="s">
        <v>74</v>
      </c>
      <c r="D27" s="244"/>
      <c r="E27" s="244"/>
      <c r="F27" s="244"/>
      <c r="G27" s="245"/>
      <c r="H27" s="94"/>
      <c r="I27" s="43" t="s">
        <v>72</v>
      </c>
      <c r="J27" s="43" t="s">
        <v>73</v>
      </c>
      <c r="K27" s="43" t="s">
        <v>95</v>
      </c>
      <c r="L27" s="43" t="s">
        <v>96</v>
      </c>
      <c r="M27" s="43" t="s">
        <v>97</v>
      </c>
      <c r="N27" s="43" t="s">
        <v>98</v>
      </c>
      <c r="O27" s="132"/>
      <c r="P27" s="133"/>
      <c r="Q27" s="133"/>
      <c r="R27" s="133"/>
      <c r="S27" s="179"/>
      <c r="T27" s="133"/>
      <c r="U27" s="134"/>
      <c r="V27" s="134"/>
      <c r="W27" s="135"/>
      <c r="X27" s="133"/>
      <c r="Y27" s="133"/>
      <c r="Z27" s="135"/>
      <c r="AA27" s="135"/>
      <c r="AB27" s="135"/>
      <c r="AC27" s="134"/>
      <c r="AD27" s="136"/>
      <c r="AE27" s="134"/>
      <c r="AF27" s="134"/>
      <c r="AG27" s="134"/>
      <c r="AH27" s="134"/>
      <c r="AI27" s="134"/>
      <c r="AJ27" s="194"/>
      <c r="AK27" s="194"/>
      <c r="AL27" s="205"/>
      <c r="AM27" s="205"/>
      <c r="AN27" s="1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CG27" s="37"/>
    </row>
    <row r="28" spans="2:85" ht="24.95" customHeight="1" x14ac:dyDescent="0.2">
      <c r="B28" s="73">
        <v>11</v>
      </c>
      <c r="C28" s="89"/>
      <c r="D28" s="89"/>
      <c r="E28" s="89"/>
      <c r="F28" s="119"/>
      <c r="G28" s="89"/>
      <c r="H28" s="89"/>
      <c r="I28" s="89"/>
      <c r="J28" s="89"/>
      <c r="K28" s="90"/>
      <c r="L28" s="90"/>
      <c r="M28" s="90"/>
      <c r="N28" s="90"/>
      <c r="O28" s="184"/>
      <c r="P28" s="139"/>
      <c r="Q28" s="100"/>
      <c r="R28" s="214"/>
      <c r="S28" s="180"/>
      <c r="T28" s="139"/>
      <c r="U28" s="68"/>
      <c r="V28" s="90"/>
      <c r="W28" s="68"/>
      <c r="X28" s="139"/>
      <c r="Y28" s="139"/>
      <c r="Z28" s="140"/>
      <c r="AA28" s="140"/>
      <c r="AB28" s="140"/>
      <c r="AC28" s="141"/>
      <c r="AD28" s="142"/>
      <c r="AE28" s="141"/>
      <c r="AF28" s="141"/>
      <c r="AG28" s="141"/>
      <c r="AH28" s="141"/>
      <c r="AI28" s="84">
        <f>SUM(AC28:AH28)</f>
        <v>0</v>
      </c>
      <c r="AJ28" s="191"/>
      <c r="AK28" s="191"/>
      <c r="AL28" s="206">
        <f>IF(Z28=0,,(AA28+AI28)/Z28)</f>
        <v>0</v>
      </c>
      <c r="AM28" s="206">
        <f>IF(Z28=0,0,AI28/Z28)</f>
        <v>0</v>
      </c>
      <c r="AN28" s="143"/>
    </row>
    <row r="29" spans="2:85" ht="24.95" customHeight="1" x14ac:dyDescent="0.2">
      <c r="B29" s="73">
        <v>12</v>
      </c>
      <c r="C29" s="89"/>
      <c r="D29" s="89"/>
      <c r="E29" s="89"/>
      <c r="F29" s="119"/>
      <c r="G29" s="89"/>
      <c r="H29" s="89"/>
      <c r="I29" s="89"/>
      <c r="J29" s="89"/>
      <c r="K29" s="90"/>
      <c r="L29" s="90"/>
      <c r="M29" s="90"/>
      <c r="N29" s="90"/>
      <c r="O29" s="184"/>
      <c r="P29" s="89"/>
      <c r="Q29" s="100"/>
      <c r="R29" s="100"/>
      <c r="S29" s="178"/>
      <c r="T29" s="89"/>
      <c r="U29" s="90"/>
      <c r="V29" s="90"/>
      <c r="W29" s="90"/>
      <c r="X29" s="89"/>
      <c r="Y29" s="89"/>
      <c r="Z29" s="90"/>
      <c r="AA29" s="90"/>
      <c r="AB29" s="90"/>
      <c r="AC29" s="91"/>
      <c r="AD29" s="92"/>
      <c r="AE29" s="91"/>
      <c r="AF29" s="91"/>
      <c r="AG29" s="91"/>
      <c r="AH29" s="91"/>
      <c r="AI29" s="78">
        <f t="shared" ref="AI29:AI32" si="8">SUM(AC29:AH29)</f>
        <v>0</v>
      </c>
      <c r="AJ29" s="193"/>
      <c r="AK29" s="193"/>
      <c r="AL29" s="200">
        <f t="shared" si="7"/>
        <v>0</v>
      </c>
      <c r="AM29" s="200">
        <f>IF(Z29=0,0,AI29/Z29)</f>
        <v>0</v>
      </c>
      <c r="AN29" s="93"/>
    </row>
    <row r="30" spans="2:85" ht="24.95" customHeight="1" x14ac:dyDescent="0.2">
      <c r="B30" s="73">
        <v>13</v>
      </c>
      <c r="C30" s="89"/>
      <c r="D30" s="89"/>
      <c r="E30" s="89"/>
      <c r="F30" s="119"/>
      <c r="G30" s="89"/>
      <c r="H30" s="89"/>
      <c r="I30" s="89"/>
      <c r="J30" s="89"/>
      <c r="K30" s="90"/>
      <c r="L30" s="90"/>
      <c r="M30" s="90"/>
      <c r="N30" s="90"/>
      <c r="O30" s="184"/>
      <c r="P30" s="89"/>
      <c r="Q30" s="100"/>
      <c r="R30" s="100"/>
      <c r="S30" s="178"/>
      <c r="T30" s="89"/>
      <c r="U30" s="90"/>
      <c r="V30" s="90"/>
      <c r="W30" s="90"/>
      <c r="X30" s="89"/>
      <c r="Y30" s="89"/>
      <c r="Z30" s="90"/>
      <c r="AA30" s="90"/>
      <c r="AB30" s="90"/>
      <c r="AC30" s="91"/>
      <c r="AD30" s="92"/>
      <c r="AE30" s="91"/>
      <c r="AF30" s="91"/>
      <c r="AG30" s="91"/>
      <c r="AH30" s="91"/>
      <c r="AI30" s="78">
        <f t="shared" si="8"/>
        <v>0</v>
      </c>
      <c r="AJ30" s="193"/>
      <c r="AK30" s="193"/>
      <c r="AL30" s="200">
        <f>IF(Z30=0,,(AA30+AI30)/Z30)</f>
        <v>0</v>
      </c>
      <c r="AM30" s="200">
        <f>IF(Z30=0,0,AI30/Z30)</f>
        <v>0</v>
      </c>
      <c r="AN30" s="93"/>
    </row>
    <row r="31" spans="2:85" ht="24.95" customHeight="1" x14ac:dyDescent="0.2">
      <c r="B31" s="73">
        <v>14</v>
      </c>
      <c r="C31" s="89"/>
      <c r="D31" s="89"/>
      <c r="E31" s="89"/>
      <c r="F31" s="119"/>
      <c r="G31" s="89"/>
      <c r="H31" s="89"/>
      <c r="I31" s="89"/>
      <c r="J31" s="89"/>
      <c r="K31" s="90"/>
      <c r="L31" s="90"/>
      <c r="M31" s="90"/>
      <c r="N31" s="90"/>
      <c r="O31" s="184"/>
      <c r="P31" s="89"/>
      <c r="Q31" s="100"/>
      <c r="R31" s="100"/>
      <c r="S31" s="178"/>
      <c r="T31" s="89"/>
      <c r="U31" s="90"/>
      <c r="V31" s="90"/>
      <c r="W31" s="90"/>
      <c r="X31" s="89"/>
      <c r="Y31" s="89"/>
      <c r="Z31" s="90"/>
      <c r="AA31" s="90"/>
      <c r="AB31" s="90"/>
      <c r="AC31" s="91"/>
      <c r="AD31" s="92"/>
      <c r="AE31" s="91"/>
      <c r="AF31" s="91"/>
      <c r="AG31" s="91"/>
      <c r="AH31" s="91"/>
      <c r="AI31" s="78">
        <f t="shared" si="8"/>
        <v>0</v>
      </c>
      <c r="AJ31" s="193"/>
      <c r="AK31" s="193"/>
      <c r="AL31" s="200">
        <f t="shared" si="7"/>
        <v>0</v>
      </c>
      <c r="AM31" s="200">
        <f>IF(Z31=0,0,AI31/Z31)</f>
        <v>0</v>
      </c>
      <c r="AN31" s="93"/>
    </row>
    <row r="32" spans="2:85" ht="24.95" customHeight="1" x14ac:dyDescent="0.2">
      <c r="B32" s="80">
        <v>15</v>
      </c>
      <c r="C32" s="81"/>
      <c r="D32" s="81"/>
      <c r="E32" s="81"/>
      <c r="F32" s="118"/>
      <c r="G32" s="81"/>
      <c r="H32" s="81"/>
      <c r="I32" s="81"/>
      <c r="J32" s="81"/>
      <c r="K32" s="82"/>
      <c r="L32" s="82"/>
      <c r="M32" s="82"/>
      <c r="N32" s="82"/>
      <c r="O32" s="184"/>
      <c r="P32" s="100"/>
      <c r="Q32" s="100"/>
      <c r="R32" s="100"/>
      <c r="S32" s="177"/>
      <c r="T32" s="100"/>
      <c r="U32" s="75"/>
      <c r="V32" s="90"/>
      <c r="W32" s="75"/>
      <c r="X32" s="100"/>
      <c r="Y32" s="100"/>
      <c r="Z32" s="75"/>
      <c r="AA32" s="75"/>
      <c r="AB32" s="75"/>
      <c r="AC32" s="76"/>
      <c r="AD32" s="77"/>
      <c r="AE32" s="76"/>
      <c r="AF32" s="76"/>
      <c r="AG32" s="76"/>
      <c r="AH32" s="76"/>
      <c r="AI32" s="78">
        <f t="shared" si="8"/>
        <v>0</v>
      </c>
      <c r="AJ32" s="193"/>
      <c r="AK32" s="193"/>
      <c r="AL32" s="200">
        <f t="shared" si="7"/>
        <v>0</v>
      </c>
      <c r="AM32" s="200">
        <f>IF(Z32=0,0,AI32/Z32)</f>
        <v>0</v>
      </c>
      <c r="AN32" s="79"/>
    </row>
    <row r="33" spans="2:85" s="13" customFormat="1" ht="43.5" customHeight="1" x14ac:dyDescent="0.2">
      <c r="B33" s="85" t="s">
        <v>78</v>
      </c>
      <c r="C33" s="243" t="s">
        <v>75</v>
      </c>
      <c r="D33" s="244"/>
      <c r="E33" s="244"/>
      <c r="F33" s="244"/>
      <c r="G33" s="245"/>
      <c r="H33" s="94"/>
      <c r="I33" s="249" t="s">
        <v>83</v>
      </c>
      <c r="J33" s="250"/>
      <c r="K33" s="250"/>
      <c r="L33" s="250"/>
      <c r="M33" s="250"/>
      <c r="N33" s="250"/>
      <c r="O33" s="132"/>
      <c r="P33" s="133"/>
      <c r="Q33" s="133"/>
      <c r="R33" s="133"/>
      <c r="S33" s="179"/>
      <c r="T33" s="133"/>
      <c r="U33" s="144"/>
      <c r="V33" s="135"/>
      <c r="W33" s="135"/>
      <c r="X33" s="133"/>
      <c r="Y33" s="133"/>
      <c r="Z33" s="135"/>
      <c r="AA33" s="135"/>
      <c r="AB33" s="135"/>
      <c r="AC33" s="134"/>
      <c r="AD33" s="136"/>
      <c r="AE33" s="134"/>
      <c r="AF33" s="134"/>
      <c r="AG33" s="134"/>
      <c r="AH33" s="134"/>
      <c r="AI33" s="134"/>
      <c r="AJ33" s="194"/>
      <c r="AK33" s="194"/>
      <c r="AL33" s="205"/>
      <c r="AM33" s="205"/>
      <c r="AN33" s="137"/>
      <c r="CG33" s="37"/>
    </row>
    <row r="34" spans="2:85" ht="24.95" customHeight="1" x14ac:dyDescent="0.2">
      <c r="B34" s="73">
        <v>16</v>
      </c>
      <c r="C34" s="89"/>
      <c r="D34" s="89"/>
      <c r="E34" s="89"/>
      <c r="F34" s="119"/>
      <c r="G34" s="89"/>
      <c r="H34" s="89"/>
      <c r="I34" s="237"/>
      <c r="J34" s="238"/>
      <c r="K34" s="238"/>
      <c r="L34" s="238"/>
      <c r="M34" s="238"/>
      <c r="N34" s="239"/>
      <c r="O34" s="184"/>
      <c r="P34" s="139"/>
      <c r="Q34" s="100"/>
      <c r="R34" s="214"/>
      <c r="S34" s="180"/>
      <c r="T34" s="139"/>
      <c r="U34" s="68"/>
      <c r="V34" s="90"/>
      <c r="W34" s="68"/>
      <c r="X34" s="139"/>
      <c r="Y34" s="139"/>
      <c r="Z34" s="140"/>
      <c r="AA34" s="140"/>
      <c r="AB34" s="140"/>
      <c r="AC34" s="141"/>
      <c r="AD34" s="142"/>
      <c r="AE34" s="141"/>
      <c r="AF34" s="141"/>
      <c r="AG34" s="141"/>
      <c r="AH34" s="141"/>
      <c r="AI34" s="84">
        <f>SUM(AC34:AH34)</f>
        <v>0</v>
      </c>
      <c r="AJ34" s="191"/>
      <c r="AK34" s="191"/>
      <c r="AL34" s="206">
        <f t="shared" si="7"/>
        <v>0</v>
      </c>
      <c r="AM34" s="206">
        <f>IF(Z34=0,0,AI34/Z34)</f>
        <v>0</v>
      </c>
      <c r="AN34" s="143"/>
    </row>
    <row r="35" spans="2:85" ht="24.95" customHeight="1" x14ac:dyDescent="0.2">
      <c r="B35" s="73">
        <v>17</v>
      </c>
      <c r="C35" s="89"/>
      <c r="D35" s="89"/>
      <c r="E35" s="89"/>
      <c r="F35" s="119"/>
      <c r="G35" s="89"/>
      <c r="H35" s="89"/>
      <c r="I35" s="237"/>
      <c r="J35" s="238"/>
      <c r="K35" s="238"/>
      <c r="L35" s="238"/>
      <c r="M35" s="238"/>
      <c r="N35" s="239"/>
      <c r="O35" s="184"/>
      <c r="P35" s="89"/>
      <c r="Q35" s="100"/>
      <c r="R35" s="100"/>
      <c r="S35" s="178"/>
      <c r="T35" s="89"/>
      <c r="U35" s="75"/>
      <c r="V35" s="90"/>
      <c r="W35" s="90"/>
      <c r="X35" s="89"/>
      <c r="Y35" s="89"/>
      <c r="Z35" s="90"/>
      <c r="AA35" s="90"/>
      <c r="AB35" s="90"/>
      <c r="AC35" s="91"/>
      <c r="AD35" s="92"/>
      <c r="AE35" s="91"/>
      <c r="AF35" s="91"/>
      <c r="AG35" s="91"/>
      <c r="AH35" s="91"/>
      <c r="AI35" s="78">
        <f t="shared" ref="AI35:AI38" si="9">SUM(AC35:AH35)</f>
        <v>0</v>
      </c>
      <c r="AJ35" s="193"/>
      <c r="AK35" s="193"/>
      <c r="AL35" s="200">
        <f t="shared" si="7"/>
        <v>0</v>
      </c>
      <c r="AM35" s="200">
        <f>IF(Z35=0,0,AI35/Z35)</f>
        <v>0</v>
      </c>
      <c r="AN35" s="93"/>
    </row>
    <row r="36" spans="2:85" ht="24.95" customHeight="1" x14ac:dyDescent="0.2">
      <c r="B36" s="73">
        <v>18</v>
      </c>
      <c r="C36" s="89"/>
      <c r="D36" s="89"/>
      <c r="E36" s="89"/>
      <c r="F36" s="119"/>
      <c r="G36" s="89"/>
      <c r="H36" s="89"/>
      <c r="I36" s="237"/>
      <c r="J36" s="238"/>
      <c r="K36" s="238"/>
      <c r="L36" s="238"/>
      <c r="M36" s="238"/>
      <c r="N36" s="239"/>
      <c r="O36" s="184"/>
      <c r="P36" s="89"/>
      <c r="Q36" s="100"/>
      <c r="R36" s="100"/>
      <c r="S36" s="178"/>
      <c r="T36" s="89"/>
      <c r="U36" s="75"/>
      <c r="V36" s="90"/>
      <c r="W36" s="90"/>
      <c r="X36" s="89"/>
      <c r="Y36" s="89"/>
      <c r="Z36" s="90"/>
      <c r="AA36" s="90"/>
      <c r="AB36" s="90"/>
      <c r="AC36" s="91"/>
      <c r="AD36" s="92"/>
      <c r="AE36" s="91"/>
      <c r="AF36" s="91"/>
      <c r="AG36" s="91"/>
      <c r="AH36" s="91"/>
      <c r="AI36" s="78">
        <f t="shared" si="9"/>
        <v>0</v>
      </c>
      <c r="AJ36" s="193"/>
      <c r="AK36" s="193"/>
      <c r="AL36" s="200">
        <f t="shared" si="7"/>
        <v>0</v>
      </c>
      <c r="AM36" s="200">
        <f>IF(Z36=0,0,AI36/Z36)</f>
        <v>0</v>
      </c>
      <c r="AN36" s="93"/>
    </row>
    <row r="37" spans="2:85" ht="24.95" customHeight="1" x14ac:dyDescent="0.2">
      <c r="B37" s="73">
        <v>19</v>
      </c>
      <c r="C37" s="89"/>
      <c r="D37" s="89"/>
      <c r="E37" s="89"/>
      <c r="F37" s="119"/>
      <c r="G37" s="89"/>
      <c r="H37" s="89"/>
      <c r="I37" s="237"/>
      <c r="J37" s="238"/>
      <c r="K37" s="238"/>
      <c r="L37" s="238"/>
      <c r="M37" s="238"/>
      <c r="N37" s="239"/>
      <c r="O37" s="184"/>
      <c r="P37" s="89"/>
      <c r="Q37" s="100"/>
      <c r="R37" s="100"/>
      <c r="S37" s="178"/>
      <c r="T37" s="89"/>
      <c r="U37" s="75"/>
      <c r="V37" s="90"/>
      <c r="W37" s="90"/>
      <c r="X37" s="89"/>
      <c r="Y37" s="89"/>
      <c r="Z37" s="90"/>
      <c r="AA37" s="90"/>
      <c r="AB37" s="90"/>
      <c r="AC37" s="91"/>
      <c r="AD37" s="92"/>
      <c r="AE37" s="91"/>
      <c r="AF37" s="91"/>
      <c r="AG37" s="91"/>
      <c r="AH37" s="91"/>
      <c r="AI37" s="78">
        <f t="shared" si="9"/>
        <v>0</v>
      </c>
      <c r="AJ37" s="193"/>
      <c r="AK37" s="193"/>
      <c r="AL37" s="200">
        <f t="shared" si="7"/>
        <v>0</v>
      </c>
      <c r="AM37" s="200">
        <f>IF(Z37=0,0,AI37/Z37)</f>
        <v>0</v>
      </c>
      <c r="AN37" s="93"/>
    </row>
    <row r="38" spans="2:85" ht="24.95" customHeight="1" x14ac:dyDescent="0.2">
      <c r="B38" s="80">
        <v>20</v>
      </c>
      <c r="C38" s="81"/>
      <c r="D38" s="81"/>
      <c r="E38" s="81"/>
      <c r="F38" s="118"/>
      <c r="G38" s="81"/>
      <c r="H38" s="81"/>
      <c r="I38" s="231"/>
      <c r="J38" s="232"/>
      <c r="K38" s="232"/>
      <c r="L38" s="232"/>
      <c r="M38" s="232"/>
      <c r="N38" s="233"/>
      <c r="O38" s="184"/>
      <c r="P38" s="100"/>
      <c r="Q38" s="100"/>
      <c r="R38" s="100"/>
      <c r="S38" s="177"/>
      <c r="T38" s="100"/>
      <c r="U38" s="75"/>
      <c r="V38" s="75"/>
      <c r="W38" s="75"/>
      <c r="X38" s="138"/>
      <c r="Y38" s="100"/>
      <c r="Z38" s="75"/>
      <c r="AA38" s="75"/>
      <c r="AB38" s="75"/>
      <c r="AC38" s="76"/>
      <c r="AD38" s="77"/>
      <c r="AE38" s="76"/>
      <c r="AF38" s="76"/>
      <c r="AG38" s="76"/>
      <c r="AH38" s="76"/>
      <c r="AI38" s="78">
        <f t="shared" si="9"/>
        <v>0</v>
      </c>
      <c r="AJ38" s="193"/>
      <c r="AK38" s="193"/>
      <c r="AL38" s="200">
        <f t="shared" si="7"/>
        <v>0</v>
      </c>
      <c r="AM38" s="200">
        <f>IF(Z38=0,0,AI38/Z38)</f>
        <v>0</v>
      </c>
      <c r="AN38" s="79"/>
    </row>
    <row r="39" spans="2:85" s="13" customFormat="1" ht="69.75" customHeight="1" x14ac:dyDescent="0.2">
      <c r="B39" s="85" t="s">
        <v>79</v>
      </c>
      <c r="C39" s="243" t="s">
        <v>80</v>
      </c>
      <c r="D39" s="244"/>
      <c r="E39" s="244"/>
      <c r="F39" s="244"/>
      <c r="G39" s="245"/>
      <c r="H39" s="40"/>
      <c r="I39" s="125" t="s">
        <v>116</v>
      </c>
      <c r="J39" s="126" t="s">
        <v>108</v>
      </c>
      <c r="K39" s="42" t="s">
        <v>114</v>
      </c>
      <c r="L39" s="39" t="s">
        <v>113</v>
      </c>
      <c r="M39" s="39" t="s">
        <v>112</v>
      </c>
      <c r="N39" s="39" t="s">
        <v>111</v>
      </c>
      <c r="O39" s="132"/>
      <c r="P39" s="133"/>
      <c r="Q39" s="133"/>
      <c r="R39" s="133"/>
      <c r="S39" s="179"/>
      <c r="T39" s="133"/>
      <c r="U39" s="144"/>
      <c r="V39" s="135"/>
      <c r="W39" s="135"/>
      <c r="X39" s="133"/>
      <c r="Y39" s="133"/>
      <c r="Z39" s="135"/>
      <c r="AA39" s="135"/>
      <c r="AB39" s="135"/>
      <c r="AC39" s="134"/>
      <c r="AD39" s="136"/>
      <c r="AE39" s="134"/>
      <c r="AF39" s="134"/>
      <c r="AG39" s="134"/>
      <c r="AH39" s="134"/>
      <c r="AI39" s="134"/>
      <c r="AJ39" s="192" t="s">
        <v>127</v>
      </c>
      <c r="AK39" s="192" t="s">
        <v>127</v>
      </c>
      <c r="AL39" s="205"/>
      <c r="AM39" s="205"/>
      <c r="AN39" s="137"/>
      <c r="CG39" s="37"/>
    </row>
    <row r="40" spans="2:85" ht="24.95" customHeight="1" x14ac:dyDescent="0.2">
      <c r="B40" s="73">
        <v>21</v>
      </c>
      <c r="C40" s="74"/>
      <c r="D40" s="74"/>
      <c r="E40" s="74"/>
      <c r="F40" s="100"/>
      <c r="G40" s="74"/>
      <c r="H40" s="184"/>
      <c r="I40" s="74"/>
      <c r="J40" s="74"/>
      <c r="K40" s="75"/>
      <c r="L40" s="75"/>
      <c r="M40" s="75"/>
      <c r="N40" s="75"/>
      <c r="O40" s="184"/>
      <c r="P40" s="86"/>
      <c r="Q40" s="100"/>
      <c r="R40" s="214"/>
      <c r="S40" s="153"/>
      <c r="T40" s="86"/>
      <c r="U40" s="68"/>
      <c r="V40" s="90"/>
      <c r="W40" s="68"/>
      <c r="X40" s="86"/>
      <c r="Y40" s="86"/>
      <c r="Z40" s="87"/>
      <c r="AA40" s="87"/>
      <c r="AB40" s="87"/>
      <c r="AC40" s="129"/>
      <c r="AD40" s="130"/>
      <c r="AE40" s="129"/>
      <c r="AF40" s="129"/>
      <c r="AG40" s="129"/>
      <c r="AH40" s="129"/>
      <c r="AI40" s="84">
        <f>SUM(AC40:AH40)</f>
        <v>0</v>
      </c>
      <c r="AJ40" s="191">
        <f>IF(I40=0,0,Z40/I40)</f>
        <v>0</v>
      </c>
      <c r="AK40" s="191">
        <f>IF(I40=0,0,AI40/I40)</f>
        <v>0</v>
      </c>
      <c r="AL40" s="206">
        <f t="shared" si="7"/>
        <v>0</v>
      </c>
      <c r="AM40" s="206">
        <f>IF(Z40=0,0,AI40/Z40)</f>
        <v>0</v>
      </c>
      <c r="AN40" s="131"/>
    </row>
    <row r="41" spans="2:85" ht="24.95" customHeight="1" x14ac:dyDescent="0.2">
      <c r="B41" s="73">
        <v>22</v>
      </c>
      <c r="C41" s="74"/>
      <c r="D41" s="74"/>
      <c r="E41" s="74"/>
      <c r="F41" s="100"/>
      <c r="G41" s="74"/>
      <c r="H41" s="184"/>
      <c r="I41" s="74"/>
      <c r="J41" s="74"/>
      <c r="K41" s="75"/>
      <c r="L41" s="75"/>
      <c r="M41" s="75"/>
      <c r="N41" s="75"/>
      <c r="O41" s="184"/>
      <c r="P41" s="74"/>
      <c r="Q41" s="100"/>
      <c r="R41" s="100"/>
      <c r="S41" s="177"/>
      <c r="T41" s="74"/>
      <c r="U41" s="75"/>
      <c r="V41" s="75"/>
      <c r="W41" s="75"/>
      <c r="X41" s="74"/>
      <c r="Y41" s="74"/>
      <c r="Z41" s="75"/>
      <c r="AA41" s="75"/>
      <c r="AB41" s="75"/>
      <c r="AC41" s="76"/>
      <c r="AD41" s="77"/>
      <c r="AE41" s="76"/>
      <c r="AF41" s="76"/>
      <c r="AG41" s="76"/>
      <c r="AH41" s="76"/>
      <c r="AI41" s="78">
        <f t="shared" ref="AI41:AI42" si="10">SUM(AC41:AH41)</f>
        <v>0</v>
      </c>
      <c r="AJ41" s="193">
        <f>IF(I41=0,0,Z41/I41)</f>
        <v>0</v>
      </c>
      <c r="AK41" s="193">
        <f>IF(I41=0,0,AI41/I41)</f>
        <v>0</v>
      </c>
      <c r="AL41" s="200">
        <f t="shared" si="7"/>
        <v>0</v>
      </c>
      <c r="AM41" s="200">
        <f>IF(Z41=0,0,AI41/Z41)</f>
        <v>0</v>
      </c>
      <c r="AN41" s="79"/>
    </row>
    <row r="42" spans="2:85" ht="24.95" customHeight="1" x14ac:dyDescent="0.2">
      <c r="B42" s="80">
        <v>23</v>
      </c>
      <c r="C42" s="81"/>
      <c r="D42" s="81"/>
      <c r="E42" s="81"/>
      <c r="F42" s="118"/>
      <c r="G42" s="81"/>
      <c r="H42" s="88"/>
      <c r="I42" s="81"/>
      <c r="J42" s="81"/>
      <c r="K42" s="82"/>
      <c r="L42" s="82"/>
      <c r="M42" s="82"/>
      <c r="N42" s="82"/>
      <c r="O42" s="184"/>
      <c r="P42" s="100"/>
      <c r="Q42" s="100"/>
      <c r="R42" s="100"/>
      <c r="S42" s="177"/>
      <c r="T42" s="100"/>
      <c r="U42" s="75"/>
      <c r="V42" s="75"/>
      <c r="W42" s="75"/>
      <c r="X42" s="138"/>
      <c r="Y42" s="74"/>
      <c r="Z42" s="75"/>
      <c r="AA42" s="75"/>
      <c r="AB42" s="75"/>
      <c r="AC42" s="76"/>
      <c r="AD42" s="77"/>
      <c r="AE42" s="76"/>
      <c r="AF42" s="76"/>
      <c r="AG42" s="76"/>
      <c r="AH42" s="76"/>
      <c r="AI42" s="78">
        <f t="shared" si="10"/>
        <v>0</v>
      </c>
      <c r="AJ42" s="193">
        <f>IF(I42=0,0,Z42/I42)</f>
        <v>0</v>
      </c>
      <c r="AK42" s="193">
        <f>IF(I42=0,0,AI42/I42)</f>
        <v>0</v>
      </c>
      <c r="AL42" s="200">
        <f t="shared" si="7"/>
        <v>0</v>
      </c>
      <c r="AM42" s="200">
        <f>IF(Z42=0,0,AI42/Z42)</f>
        <v>0</v>
      </c>
      <c r="AN42" s="79"/>
    </row>
    <row r="43" spans="2:85" s="13" customFormat="1" ht="50.25" customHeight="1" x14ac:dyDescent="0.2">
      <c r="B43" s="85" t="s">
        <v>81</v>
      </c>
      <c r="C43" s="246" t="s">
        <v>115</v>
      </c>
      <c r="D43" s="247"/>
      <c r="E43" s="247"/>
      <c r="F43" s="247"/>
      <c r="G43" s="248"/>
      <c r="H43" s="41"/>
      <c r="I43" s="252" t="s">
        <v>83</v>
      </c>
      <c r="J43" s="253"/>
      <c r="K43" s="253"/>
      <c r="L43" s="253"/>
      <c r="M43" s="253"/>
      <c r="N43" s="253"/>
      <c r="O43" s="132"/>
      <c r="P43" s="133"/>
      <c r="Q43" s="133"/>
      <c r="R43" s="133"/>
      <c r="S43" s="179"/>
      <c r="T43" s="133"/>
      <c r="U43" s="144"/>
      <c r="V43" s="135"/>
      <c r="W43" s="135"/>
      <c r="X43" s="133"/>
      <c r="Y43" s="133"/>
      <c r="Z43" s="135"/>
      <c r="AA43" s="135"/>
      <c r="AB43" s="135"/>
      <c r="AC43" s="134"/>
      <c r="AD43" s="136"/>
      <c r="AE43" s="134"/>
      <c r="AF43" s="134"/>
      <c r="AG43" s="134"/>
      <c r="AH43" s="134"/>
      <c r="AI43" s="134"/>
      <c r="AJ43" s="194"/>
      <c r="AK43" s="194"/>
      <c r="AL43" s="205"/>
      <c r="AM43" s="205"/>
      <c r="AN43" s="137"/>
      <c r="CG43" s="37"/>
    </row>
    <row r="44" spans="2:85" ht="24.95" customHeight="1" x14ac:dyDescent="0.2">
      <c r="B44" s="73">
        <v>24</v>
      </c>
      <c r="C44" s="74"/>
      <c r="D44" s="74"/>
      <c r="E44" s="74"/>
      <c r="F44" s="100"/>
      <c r="G44" s="74"/>
      <c r="H44" s="184"/>
      <c r="I44" s="237"/>
      <c r="J44" s="238"/>
      <c r="K44" s="238"/>
      <c r="L44" s="238"/>
      <c r="M44" s="238"/>
      <c r="N44" s="239"/>
      <c r="O44" s="184"/>
      <c r="P44" s="86"/>
      <c r="Q44" s="100"/>
      <c r="R44" s="214"/>
      <c r="S44" s="153"/>
      <c r="T44" s="86"/>
      <c r="U44" s="68"/>
      <c r="V44" s="90"/>
      <c r="W44" s="68"/>
      <c r="X44" s="86"/>
      <c r="Y44" s="86"/>
      <c r="Z44" s="87"/>
      <c r="AA44" s="87"/>
      <c r="AB44" s="87"/>
      <c r="AC44" s="129"/>
      <c r="AD44" s="130"/>
      <c r="AE44" s="129"/>
      <c r="AF44" s="129"/>
      <c r="AG44" s="129"/>
      <c r="AH44" s="129"/>
      <c r="AI44" s="84">
        <f>SUM(AC44:AH44)</f>
        <v>0</v>
      </c>
      <c r="AJ44" s="191"/>
      <c r="AK44" s="191"/>
      <c r="AL44" s="206">
        <f t="shared" si="7"/>
        <v>0</v>
      </c>
      <c r="AM44" s="206">
        <f>IF(Z44=0,0,AI44/Z44)</f>
        <v>0</v>
      </c>
      <c r="AN44" s="131"/>
    </row>
    <row r="45" spans="2:85" ht="24.95" customHeight="1" x14ac:dyDescent="0.2">
      <c r="B45" s="73">
        <v>25</v>
      </c>
      <c r="C45" s="74"/>
      <c r="D45" s="74"/>
      <c r="E45" s="74"/>
      <c r="F45" s="100"/>
      <c r="G45" s="74"/>
      <c r="H45" s="184"/>
      <c r="I45" s="237"/>
      <c r="J45" s="238"/>
      <c r="K45" s="238"/>
      <c r="L45" s="238"/>
      <c r="M45" s="238"/>
      <c r="N45" s="239"/>
      <c r="O45" s="184"/>
      <c r="P45" s="74"/>
      <c r="Q45" s="100"/>
      <c r="R45" s="100"/>
      <c r="S45" s="177"/>
      <c r="T45" s="74"/>
      <c r="U45" s="75"/>
      <c r="V45" s="90"/>
      <c r="W45" s="75"/>
      <c r="X45" s="74"/>
      <c r="Y45" s="74"/>
      <c r="Z45" s="75"/>
      <c r="AA45" s="75"/>
      <c r="AB45" s="75"/>
      <c r="AC45" s="76"/>
      <c r="AD45" s="77"/>
      <c r="AE45" s="76"/>
      <c r="AF45" s="76"/>
      <c r="AG45" s="76"/>
      <c r="AH45" s="76"/>
      <c r="AI45" s="78">
        <f t="shared" ref="AI45:AI48" si="11">SUM(AC45:AH45)</f>
        <v>0</v>
      </c>
      <c r="AJ45" s="193"/>
      <c r="AK45" s="193"/>
      <c r="AL45" s="200">
        <f t="shared" si="7"/>
        <v>0</v>
      </c>
      <c r="AM45" s="200">
        <f>IF(Z45=0,0,AI45/Z45)</f>
        <v>0</v>
      </c>
      <c r="AN45" s="79"/>
    </row>
    <row r="46" spans="2:85" ht="24.95" customHeight="1" x14ac:dyDescent="0.2">
      <c r="B46" s="73">
        <v>26</v>
      </c>
      <c r="C46" s="74"/>
      <c r="D46" s="74"/>
      <c r="E46" s="74"/>
      <c r="F46" s="100"/>
      <c r="G46" s="74"/>
      <c r="H46" s="184"/>
      <c r="I46" s="237"/>
      <c r="J46" s="238"/>
      <c r="K46" s="238"/>
      <c r="L46" s="238"/>
      <c r="M46" s="238"/>
      <c r="N46" s="239"/>
      <c r="O46" s="184"/>
      <c r="P46" s="74"/>
      <c r="Q46" s="100"/>
      <c r="R46" s="100"/>
      <c r="S46" s="177"/>
      <c r="T46" s="74"/>
      <c r="U46" s="75"/>
      <c r="V46" s="90"/>
      <c r="W46" s="75"/>
      <c r="X46" s="74"/>
      <c r="Y46" s="74"/>
      <c r="Z46" s="75"/>
      <c r="AA46" s="75"/>
      <c r="AB46" s="75"/>
      <c r="AC46" s="76"/>
      <c r="AD46" s="77"/>
      <c r="AE46" s="76"/>
      <c r="AF46" s="76"/>
      <c r="AG46" s="76"/>
      <c r="AH46" s="76"/>
      <c r="AI46" s="78">
        <f t="shared" si="11"/>
        <v>0</v>
      </c>
      <c r="AJ46" s="193"/>
      <c r="AK46" s="193"/>
      <c r="AL46" s="200">
        <f t="shared" si="7"/>
        <v>0</v>
      </c>
      <c r="AM46" s="200">
        <f>IF(Z46=0,0,AI46/Z46)</f>
        <v>0</v>
      </c>
      <c r="AN46" s="79"/>
    </row>
    <row r="47" spans="2:85" ht="24.95" customHeight="1" x14ac:dyDescent="0.2">
      <c r="B47" s="73">
        <v>27</v>
      </c>
      <c r="C47" s="74"/>
      <c r="D47" s="74"/>
      <c r="E47" s="74"/>
      <c r="F47" s="100"/>
      <c r="G47" s="74"/>
      <c r="H47" s="184"/>
      <c r="I47" s="237"/>
      <c r="J47" s="238"/>
      <c r="K47" s="238"/>
      <c r="L47" s="238"/>
      <c r="M47" s="238"/>
      <c r="N47" s="239"/>
      <c r="O47" s="184"/>
      <c r="P47" s="74"/>
      <c r="Q47" s="100"/>
      <c r="R47" s="100"/>
      <c r="S47" s="177"/>
      <c r="T47" s="74"/>
      <c r="U47" s="75"/>
      <c r="V47" s="90"/>
      <c r="W47" s="75"/>
      <c r="X47" s="74"/>
      <c r="Y47" s="74"/>
      <c r="Z47" s="75"/>
      <c r="AA47" s="75"/>
      <c r="AB47" s="75"/>
      <c r="AC47" s="76"/>
      <c r="AD47" s="77"/>
      <c r="AE47" s="76"/>
      <c r="AF47" s="76"/>
      <c r="AG47" s="76"/>
      <c r="AH47" s="76"/>
      <c r="AI47" s="78">
        <f t="shared" si="11"/>
        <v>0</v>
      </c>
      <c r="AJ47" s="193"/>
      <c r="AK47" s="193"/>
      <c r="AL47" s="200">
        <f t="shared" si="7"/>
        <v>0</v>
      </c>
      <c r="AM47" s="200">
        <f>IF(Z47=0,0,AI47/Z47)</f>
        <v>0</v>
      </c>
      <c r="AN47" s="79"/>
    </row>
    <row r="48" spans="2:85" ht="24.95" customHeight="1" x14ac:dyDescent="0.2">
      <c r="B48" s="110">
        <v>28</v>
      </c>
      <c r="C48" s="111"/>
      <c r="D48" s="111"/>
      <c r="E48" s="111"/>
      <c r="F48" s="120"/>
      <c r="G48" s="112"/>
      <c r="H48" s="184"/>
      <c r="I48" s="240"/>
      <c r="J48" s="241"/>
      <c r="K48" s="241"/>
      <c r="L48" s="241"/>
      <c r="M48" s="241"/>
      <c r="N48" s="242"/>
      <c r="O48" s="184"/>
      <c r="P48" s="88"/>
      <c r="Q48" s="100"/>
      <c r="R48" s="100"/>
      <c r="S48" s="181"/>
      <c r="T48" s="88"/>
      <c r="U48" s="116"/>
      <c r="V48" s="90"/>
      <c r="W48" s="82"/>
      <c r="X48" s="88"/>
      <c r="Y48" s="102"/>
      <c r="Z48" s="116"/>
      <c r="AA48" s="82"/>
      <c r="AB48" s="116"/>
      <c r="AC48" s="83"/>
      <c r="AD48" s="98"/>
      <c r="AE48" s="115"/>
      <c r="AF48" s="115"/>
      <c r="AG48" s="115"/>
      <c r="AH48" s="83"/>
      <c r="AI48" s="117">
        <f t="shared" si="11"/>
        <v>0</v>
      </c>
      <c r="AJ48" s="195"/>
      <c r="AK48" s="195"/>
      <c r="AL48" s="207">
        <f t="shared" si="7"/>
        <v>0</v>
      </c>
      <c r="AM48" s="208">
        <f>IF(Z48=0,0,AI48/Z48)</f>
        <v>0</v>
      </c>
      <c r="AN48" s="99"/>
    </row>
    <row r="49" spans="2:85" s="13" customFormat="1" ht="39.950000000000003" customHeight="1" x14ac:dyDescent="0.2">
      <c r="B49" s="85" t="s">
        <v>104</v>
      </c>
      <c r="C49" s="243" t="s">
        <v>107</v>
      </c>
      <c r="D49" s="244"/>
      <c r="E49" s="244"/>
      <c r="F49" s="244"/>
      <c r="G49" s="245"/>
      <c r="H49" s="101"/>
      <c r="I49" s="249" t="s">
        <v>83</v>
      </c>
      <c r="J49" s="250"/>
      <c r="K49" s="250"/>
      <c r="L49" s="250"/>
      <c r="M49" s="250"/>
      <c r="N49" s="251"/>
      <c r="O49" s="132"/>
      <c r="P49" s="133"/>
      <c r="Q49" s="133"/>
      <c r="R49" s="133"/>
      <c r="S49" s="179"/>
      <c r="T49" s="133"/>
      <c r="U49" s="144"/>
      <c r="V49" s="135"/>
      <c r="W49" s="135"/>
      <c r="X49" s="133"/>
      <c r="Y49" s="133"/>
      <c r="Z49" s="135"/>
      <c r="AA49" s="135"/>
      <c r="AB49" s="135"/>
      <c r="AC49" s="134"/>
      <c r="AD49" s="136"/>
      <c r="AE49" s="134"/>
      <c r="AF49" s="134"/>
      <c r="AG49" s="134"/>
      <c r="AH49" s="134"/>
      <c r="AI49" s="134"/>
      <c r="AJ49" s="194"/>
      <c r="AK49" s="194"/>
      <c r="AL49" s="205"/>
      <c r="AM49" s="205"/>
      <c r="AN49" s="137"/>
      <c r="CG49" s="37"/>
    </row>
    <row r="50" spans="2:85" ht="24.95" customHeight="1" x14ac:dyDescent="0.2">
      <c r="B50" s="73">
        <v>21</v>
      </c>
      <c r="C50" s="100"/>
      <c r="D50" s="100"/>
      <c r="E50" s="100"/>
      <c r="F50" s="100"/>
      <c r="G50" s="100"/>
      <c r="H50" s="184"/>
      <c r="I50" s="237"/>
      <c r="J50" s="238"/>
      <c r="K50" s="238"/>
      <c r="L50" s="238"/>
      <c r="M50" s="238"/>
      <c r="N50" s="239"/>
      <c r="O50" s="184"/>
      <c r="P50" s="86"/>
      <c r="Q50" s="100"/>
      <c r="R50" s="214"/>
      <c r="S50" s="153"/>
      <c r="T50" s="86"/>
      <c r="U50" s="68"/>
      <c r="V50" s="90"/>
      <c r="W50" s="68"/>
      <c r="X50" s="86"/>
      <c r="Y50" s="86"/>
      <c r="Z50" s="87"/>
      <c r="AA50" s="87"/>
      <c r="AB50" s="87"/>
      <c r="AC50" s="129"/>
      <c r="AD50" s="130"/>
      <c r="AE50" s="129"/>
      <c r="AF50" s="129"/>
      <c r="AG50" s="129"/>
      <c r="AH50" s="129"/>
      <c r="AI50" s="84">
        <f t="shared" ref="AI50:AI52" si="12">SUM(AC43:AH49)</f>
        <v>0</v>
      </c>
      <c r="AJ50" s="191"/>
      <c r="AK50" s="191"/>
      <c r="AL50" s="206">
        <f t="shared" si="7"/>
        <v>0</v>
      </c>
      <c r="AM50" s="206">
        <f>IF(Z50=0,0,AI50/Z50)</f>
        <v>0</v>
      </c>
      <c r="AN50" s="131"/>
    </row>
    <row r="51" spans="2:85" ht="24.95" customHeight="1" x14ac:dyDescent="0.2">
      <c r="B51" s="73">
        <v>22</v>
      </c>
      <c r="C51" s="100"/>
      <c r="D51" s="100"/>
      <c r="E51" s="100"/>
      <c r="F51" s="100"/>
      <c r="G51" s="100"/>
      <c r="H51" s="184"/>
      <c r="I51" s="237"/>
      <c r="J51" s="238"/>
      <c r="K51" s="238"/>
      <c r="L51" s="238"/>
      <c r="M51" s="238"/>
      <c r="N51" s="239"/>
      <c r="O51" s="184"/>
      <c r="P51" s="100"/>
      <c r="Q51" s="100"/>
      <c r="R51" s="100"/>
      <c r="S51" s="177"/>
      <c r="T51" s="100"/>
      <c r="U51" s="75"/>
      <c r="V51" s="75"/>
      <c r="W51" s="75"/>
      <c r="X51" s="100"/>
      <c r="Y51" s="100"/>
      <c r="Z51" s="75"/>
      <c r="AA51" s="75"/>
      <c r="AB51" s="75"/>
      <c r="AC51" s="76"/>
      <c r="AD51" s="77"/>
      <c r="AE51" s="76"/>
      <c r="AF51" s="76"/>
      <c r="AG51" s="76"/>
      <c r="AH51" s="76"/>
      <c r="AI51" s="78">
        <f t="shared" si="12"/>
        <v>0</v>
      </c>
      <c r="AJ51" s="193"/>
      <c r="AK51" s="193"/>
      <c r="AL51" s="200">
        <f t="shared" si="7"/>
        <v>0</v>
      </c>
      <c r="AM51" s="200">
        <f>IF(Z51=0,0,AI51/Z51)</f>
        <v>0</v>
      </c>
      <c r="AN51" s="79"/>
    </row>
    <row r="52" spans="2:85" ht="24.95" customHeight="1" x14ac:dyDescent="0.2">
      <c r="B52" s="80">
        <v>23</v>
      </c>
      <c r="C52" s="102"/>
      <c r="D52" s="102"/>
      <c r="E52" s="102"/>
      <c r="F52" s="88"/>
      <c r="G52" s="102"/>
      <c r="H52" s="88"/>
      <c r="I52" s="231"/>
      <c r="J52" s="232"/>
      <c r="K52" s="232"/>
      <c r="L52" s="232"/>
      <c r="M52" s="232"/>
      <c r="N52" s="233"/>
      <c r="O52" s="88"/>
      <c r="P52" s="102"/>
      <c r="Q52" s="88"/>
      <c r="R52" s="213"/>
      <c r="S52" s="182"/>
      <c r="T52" s="102"/>
      <c r="U52" s="82"/>
      <c r="V52" s="82"/>
      <c r="W52" s="82"/>
      <c r="X52" s="88"/>
      <c r="Y52" s="102"/>
      <c r="Z52" s="82"/>
      <c r="AA52" s="82"/>
      <c r="AB52" s="82"/>
      <c r="AC52" s="83"/>
      <c r="AD52" s="98"/>
      <c r="AE52" s="83"/>
      <c r="AF52" s="83"/>
      <c r="AG52" s="83"/>
      <c r="AH52" s="115"/>
      <c r="AI52" s="96">
        <f t="shared" si="12"/>
        <v>0</v>
      </c>
      <c r="AJ52" s="196"/>
      <c r="AK52" s="196"/>
      <c r="AL52" s="207">
        <f t="shared" si="7"/>
        <v>0</v>
      </c>
      <c r="AM52" s="207">
        <f>IF(Z52=0,0,AI52/Z52)</f>
        <v>0</v>
      </c>
      <c r="AN52" s="99"/>
    </row>
    <row r="53" spans="2:85" ht="24.95" customHeight="1" x14ac:dyDescent="0.2">
      <c r="B53" s="113" t="s">
        <v>17</v>
      </c>
      <c r="F53" s="114"/>
      <c r="H53" s="35"/>
      <c r="I53" s="35"/>
      <c r="J53" s="35"/>
      <c r="K53" s="44"/>
      <c r="L53" s="35"/>
      <c r="M53" s="35"/>
      <c r="N53" s="35"/>
      <c r="AE53" s="114"/>
      <c r="AF53" s="114"/>
      <c r="AI53" s="114"/>
      <c r="AJ53" s="170"/>
      <c r="AK53" s="170"/>
      <c r="AL53" s="114"/>
      <c r="AM53" s="114"/>
      <c r="AN53" s="114"/>
    </row>
    <row r="54" spans="2:85" ht="24.95" customHeight="1" x14ac:dyDescent="0.2">
      <c r="H54" s="35"/>
      <c r="I54" s="35"/>
      <c r="J54" s="35"/>
      <c r="K54" s="35"/>
      <c r="L54" s="35"/>
      <c r="M54" s="35"/>
      <c r="N54" s="35"/>
    </row>
    <row r="55" spans="2:85" ht="57.75" customHeight="1" x14ac:dyDescent="0.2">
      <c r="H55" s="35"/>
      <c r="I55" s="35"/>
      <c r="J55" s="127"/>
      <c r="K55" s="128"/>
      <c r="L55" s="128"/>
      <c r="M55" s="128"/>
      <c r="N55" s="128"/>
    </row>
    <row r="56" spans="2:85" ht="24.95" customHeight="1" x14ac:dyDescent="0.2">
      <c r="H56" s="35"/>
      <c r="I56" s="35"/>
      <c r="J56" s="35"/>
      <c r="K56" s="35"/>
      <c r="L56" s="35"/>
      <c r="M56" s="35"/>
      <c r="N56" s="35"/>
    </row>
    <row r="57" spans="2:85" ht="24.95" customHeight="1" x14ac:dyDescent="0.2">
      <c r="H57" s="35"/>
      <c r="I57" s="35"/>
      <c r="J57" s="35"/>
      <c r="K57" s="35"/>
      <c r="L57" s="35"/>
      <c r="M57" s="35"/>
      <c r="N57" s="35"/>
    </row>
    <row r="58" spans="2:85" ht="24.95" customHeight="1" x14ac:dyDescent="0.2">
      <c r="H58" s="35"/>
      <c r="I58" s="35"/>
      <c r="J58" s="35"/>
      <c r="K58" s="35"/>
      <c r="L58" s="35"/>
      <c r="M58" s="35"/>
      <c r="N58" s="35"/>
    </row>
    <row r="59" spans="2:85" ht="24.95" customHeight="1" x14ac:dyDescent="0.2">
      <c r="H59" s="35"/>
      <c r="I59" s="35"/>
      <c r="J59" s="35"/>
      <c r="K59" s="35"/>
      <c r="L59" s="35"/>
      <c r="M59" s="35"/>
      <c r="N59" s="35"/>
    </row>
    <row r="60" spans="2:85" ht="24.95" customHeight="1" x14ac:dyDescent="0.2">
      <c r="H60" s="35"/>
      <c r="I60" s="35"/>
      <c r="J60" s="35"/>
      <c r="K60" s="35"/>
      <c r="L60" s="35"/>
      <c r="M60" s="35"/>
      <c r="N60" s="35"/>
    </row>
    <row r="61" spans="2:85" ht="24.95" customHeight="1" x14ac:dyDescent="0.2">
      <c r="H61" s="35"/>
      <c r="I61" s="35"/>
      <c r="J61" s="35"/>
      <c r="K61" s="35"/>
      <c r="L61" s="35"/>
      <c r="M61" s="35"/>
      <c r="N61" s="35"/>
    </row>
    <row r="62" spans="2:85" ht="24.95" customHeight="1" x14ac:dyDescent="0.2">
      <c r="H62" s="35"/>
      <c r="I62" s="35"/>
      <c r="J62" s="35"/>
      <c r="K62" s="35"/>
      <c r="L62" s="35"/>
      <c r="M62" s="35"/>
      <c r="N62" s="35"/>
    </row>
    <row r="63" spans="2:85" ht="24.95" customHeight="1" x14ac:dyDescent="0.2">
      <c r="H63" s="35"/>
      <c r="I63" s="35"/>
      <c r="J63" s="35"/>
      <c r="K63" s="35"/>
      <c r="L63" s="35"/>
      <c r="M63" s="35"/>
      <c r="N63" s="35"/>
    </row>
    <row r="64" spans="2:85" ht="24.95" customHeight="1" x14ac:dyDescent="0.2">
      <c r="H64" s="35"/>
      <c r="I64" s="35"/>
      <c r="J64" s="35"/>
      <c r="K64" s="35"/>
      <c r="L64" s="35"/>
      <c r="M64" s="35"/>
      <c r="N64" s="35"/>
    </row>
    <row r="65" spans="8:14" ht="24.95" customHeight="1" x14ac:dyDescent="0.2">
      <c r="H65" s="35"/>
      <c r="I65" s="35"/>
      <c r="J65" s="35"/>
      <c r="K65" s="35"/>
      <c r="L65" s="35"/>
      <c r="M65" s="35"/>
      <c r="N65" s="35"/>
    </row>
    <row r="66" spans="8:14" ht="24.95" customHeight="1" x14ac:dyDescent="0.2">
      <c r="H66" s="35"/>
      <c r="I66" s="35"/>
      <c r="J66" s="35"/>
      <c r="K66" s="35"/>
      <c r="L66" s="35"/>
      <c r="M66" s="35"/>
      <c r="N66" s="35"/>
    </row>
    <row r="67" spans="8:14" ht="24.95" customHeight="1" x14ac:dyDescent="0.2">
      <c r="H67" s="35"/>
      <c r="I67" s="35"/>
      <c r="J67" s="35"/>
      <c r="K67" s="35"/>
      <c r="L67" s="35"/>
      <c r="M67" s="35"/>
      <c r="N67" s="35"/>
    </row>
    <row r="68" spans="8:14" ht="24.95" customHeight="1" x14ac:dyDescent="0.2">
      <c r="H68" s="35"/>
      <c r="I68" s="35"/>
      <c r="J68" s="35"/>
      <c r="K68" s="35"/>
      <c r="L68" s="35"/>
      <c r="M68" s="35"/>
      <c r="N68" s="35"/>
    </row>
    <row r="69" spans="8:14" ht="24.95" customHeight="1" x14ac:dyDescent="0.2">
      <c r="H69" s="35"/>
      <c r="I69" s="35"/>
      <c r="J69" s="35"/>
      <c r="K69" s="35"/>
      <c r="L69" s="35"/>
      <c r="M69" s="35"/>
      <c r="N69" s="35"/>
    </row>
    <row r="70" spans="8:14" ht="24.95" customHeight="1" x14ac:dyDescent="0.2">
      <c r="H70" s="35"/>
      <c r="I70" s="35"/>
      <c r="J70" s="35"/>
      <c r="K70" s="35"/>
      <c r="L70" s="35"/>
      <c r="M70" s="35"/>
      <c r="N70" s="35"/>
    </row>
    <row r="71" spans="8:14" ht="24.95" customHeight="1" x14ac:dyDescent="0.2">
      <c r="H71" s="35"/>
      <c r="I71" s="35"/>
      <c r="J71" s="35"/>
      <c r="K71" s="35"/>
      <c r="L71" s="35"/>
      <c r="M71" s="35"/>
      <c r="N71" s="35"/>
    </row>
    <row r="72" spans="8:14" ht="24.95" customHeight="1" x14ac:dyDescent="0.2">
      <c r="H72" s="35"/>
      <c r="I72" s="35"/>
      <c r="J72" s="35"/>
      <c r="K72" s="35"/>
      <c r="L72" s="35"/>
      <c r="M72" s="35"/>
      <c r="N72" s="35"/>
    </row>
    <row r="73" spans="8:14" ht="24.95" customHeight="1" x14ac:dyDescent="0.2">
      <c r="H73" s="35"/>
      <c r="I73" s="35"/>
      <c r="J73" s="35"/>
      <c r="K73" s="35"/>
      <c r="L73" s="35"/>
      <c r="M73" s="35"/>
      <c r="N73" s="35"/>
    </row>
    <row r="74" spans="8:14" ht="24.95" customHeight="1" x14ac:dyDescent="0.2">
      <c r="H74" s="35"/>
      <c r="I74" s="35"/>
      <c r="J74" s="35"/>
      <c r="K74" s="35"/>
      <c r="L74" s="35"/>
      <c r="M74" s="35"/>
      <c r="N74" s="35"/>
    </row>
    <row r="75" spans="8:14" ht="24.95" customHeight="1" x14ac:dyDescent="0.2">
      <c r="H75" s="35"/>
      <c r="I75" s="35"/>
      <c r="J75" s="35"/>
      <c r="K75" s="35"/>
      <c r="L75" s="35"/>
      <c r="M75" s="35"/>
      <c r="N75" s="35"/>
    </row>
    <row r="76" spans="8:14" ht="24.95" customHeight="1" x14ac:dyDescent="0.2">
      <c r="H76" s="35"/>
      <c r="I76" s="35"/>
      <c r="J76" s="35"/>
      <c r="K76" s="35"/>
      <c r="L76" s="35"/>
      <c r="M76" s="35"/>
      <c r="N76" s="35"/>
    </row>
    <row r="77" spans="8:14" ht="24.95" customHeight="1" x14ac:dyDescent="0.2">
      <c r="H77" s="35"/>
      <c r="I77" s="35"/>
      <c r="J77" s="35"/>
      <c r="K77" s="35"/>
      <c r="L77" s="35"/>
      <c r="M77" s="35"/>
      <c r="N77" s="35"/>
    </row>
    <row r="78" spans="8:14" ht="24.95" customHeight="1" x14ac:dyDescent="0.2">
      <c r="H78" s="35"/>
      <c r="I78" s="35"/>
      <c r="J78" s="35"/>
      <c r="K78" s="35"/>
      <c r="L78" s="35"/>
      <c r="M78" s="35"/>
      <c r="N78" s="35"/>
    </row>
    <row r="79" spans="8:14" ht="24.95" customHeight="1" x14ac:dyDescent="0.2">
      <c r="H79" s="35"/>
      <c r="I79" s="35"/>
      <c r="J79" s="35"/>
      <c r="K79" s="35"/>
      <c r="L79" s="35"/>
      <c r="M79" s="35"/>
      <c r="N79" s="35"/>
    </row>
    <row r="80" spans="8:14" ht="24.95" customHeight="1" x14ac:dyDescent="0.2">
      <c r="H80" s="35"/>
      <c r="I80" s="35"/>
      <c r="J80" s="35"/>
      <c r="K80" s="35"/>
      <c r="L80" s="35"/>
      <c r="M80" s="35"/>
      <c r="N80" s="35"/>
    </row>
    <row r="81" spans="8:14" ht="24.95" customHeight="1" x14ac:dyDescent="0.2">
      <c r="H81" s="35"/>
      <c r="I81" s="35"/>
      <c r="J81" s="35"/>
      <c r="K81" s="35"/>
      <c r="L81" s="35"/>
      <c r="M81" s="35"/>
      <c r="N81" s="35"/>
    </row>
    <row r="82" spans="8:14" ht="24.95" customHeight="1" x14ac:dyDescent="0.2">
      <c r="H82" s="35"/>
      <c r="I82" s="35"/>
      <c r="J82" s="35"/>
      <c r="K82" s="35"/>
      <c r="L82" s="35"/>
      <c r="M82" s="35"/>
      <c r="N82" s="35"/>
    </row>
    <row r="83" spans="8:14" ht="24.95" customHeight="1" x14ac:dyDescent="0.2">
      <c r="H83" s="35"/>
      <c r="I83" s="35"/>
      <c r="J83" s="35"/>
      <c r="K83" s="35"/>
      <c r="L83" s="35"/>
      <c r="M83" s="35"/>
      <c r="N83" s="35"/>
    </row>
    <row r="84" spans="8:14" ht="24.95" customHeight="1" x14ac:dyDescent="0.2">
      <c r="H84" s="35"/>
      <c r="I84" s="35"/>
      <c r="J84" s="35"/>
      <c r="K84" s="35"/>
      <c r="L84" s="35"/>
      <c r="M84" s="35"/>
      <c r="N84" s="35"/>
    </row>
    <row r="85" spans="8:14" ht="24.95" customHeight="1" x14ac:dyDescent="0.2">
      <c r="H85" s="35"/>
      <c r="I85" s="35"/>
      <c r="J85" s="35"/>
      <c r="K85" s="35"/>
      <c r="L85" s="35"/>
      <c r="M85" s="35"/>
      <c r="N85" s="35"/>
    </row>
    <row r="86" spans="8:14" ht="24.95" customHeight="1" x14ac:dyDescent="0.2">
      <c r="H86" s="35"/>
      <c r="I86" s="35"/>
      <c r="J86" s="35"/>
      <c r="K86" s="35"/>
      <c r="L86" s="35"/>
      <c r="M86" s="35"/>
      <c r="N86" s="35"/>
    </row>
    <row r="87" spans="8:14" ht="24.95" customHeight="1" x14ac:dyDescent="0.2">
      <c r="H87" s="35"/>
      <c r="I87" s="35"/>
      <c r="J87" s="35"/>
      <c r="K87" s="35"/>
      <c r="L87" s="35"/>
      <c r="M87" s="35"/>
      <c r="N87" s="35"/>
    </row>
    <row r="88" spans="8:14" ht="24.95" customHeight="1" x14ac:dyDescent="0.2">
      <c r="H88" s="35"/>
      <c r="I88" s="35"/>
      <c r="J88" s="35"/>
      <c r="K88" s="35"/>
      <c r="L88" s="35"/>
      <c r="M88" s="35"/>
      <c r="N88" s="35"/>
    </row>
    <row r="89" spans="8:14" ht="24.95" customHeight="1" x14ac:dyDescent="0.2">
      <c r="H89" s="35"/>
      <c r="I89" s="35"/>
      <c r="J89" s="35"/>
      <c r="K89" s="35"/>
      <c r="L89" s="35"/>
      <c r="M89" s="35"/>
      <c r="N89" s="35"/>
    </row>
    <row r="90" spans="8:14" ht="24.95" customHeight="1" x14ac:dyDescent="0.2">
      <c r="H90" s="35"/>
      <c r="I90" s="35"/>
      <c r="J90" s="35"/>
      <c r="K90" s="35"/>
      <c r="L90" s="35"/>
      <c r="M90" s="35"/>
      <c r="N90" s="35"/>
    </row>
    <row r="91" spans="8:14" ht="24.95" customHeight="1" x14ac:dyDescent="0.2">
      <c r="H91" s="35"/>
      <c r="I91" s="35"/>
      <c r="J91" s="35"/>
      <c r="K91" s="35"/>
      <c r="L91" s="35"/>
      <c r="M91" s="35"/>
      <c r="N91" s="35"/>
    </row>
    <row r="92" spans="8:14" ht="24.95" customHeight="1" x14ac:dyDescent="0.2">
      <c r="H92" s="35"/>
      <c r="I92" s="35"/>
      <c r="J92" s="35"/>
      <c r="K92" s="35"/>
      <c r="L92" s="35"/>
      <c r="M92" s="35"/>
      <c r="N92" s="35"/>
    </row>
    <row r="93" spans="8:14" ht="24.95" customHeight="1" x14ac:dyDescent="0.2">
      <c r="H93" s="35"/>
      <c r="I93" s="35"/>
      <c r="J93" s="35"/>
      <c r="K93" s="35"/>
      <c r="L93" s="35"/>
      <c r="M93" s="35"/>
      <c r="N93" s="35"/>
    </row>
    <row r="94" spans="8:14" ht="24.95" customHeight="1" x14ac:dyDescent="0.2">
      <c r="H94" s="35"/>
      <c r="I94" s="35"/>
      <c r="J94" s="35"/>
      <c r="K94" s="35"/>
      <c r="L94" s="35"/>
      <c r="M94" s="35"/>
      <c r="N94" s="35"/>
    </row>
    <row r="95" spans="8:14" ht="24.95" customHeight="1" x14ac:dyDescent="0.2">
      <c r="H95" s="35"/>
      <c r="I95" s="35"/>
      <c r="J95" s="35"/>
      <c r="K95" s="35"/>
      <c r="L95" s="35"/>
      <c r="M95" s="35"/>
      <c r="N95" s="35"/>
    </row>
    <row r="96" spans="8:14" ht="24.95" customHeight="1" x14ac:dyDescent="0.2">
      <c r="H96" s="35"/>
      <c r="I96" s="35"/>
      <c r="J96" s="35"/>
      <c r="K96" s="35"/>
      <c r="L96" s="35"/>
      <c r="M96" s="35"/>
      <c r="N96" s="35"/>
    </row>
    <row r="97" spans="8:14" ht="24.95" customHeight="1" x14ac:dyDescent="0.2">
      <c r="H97" s="35"/>
      <c r="I97" s="35"/>
      <c r="J97" s="35"/>
      <c r="K97" s="35"/>
      <c r="L97" s="35"/>
      <c r="M97" s="35"/>
      <c r="N97" s="35"/>
    </row>
    <row r="98" spans="8:14" ht="24.95" customHeight="1" x14ac:dyDescent="0.2">
      <c r="H98" s="35"/>
      <c r="I98" s="35"/>
      <c r="J98" s="35"/>
      <c r="K98" s="35"/>
      <c r="L98" s="35"/>
      <c r="M98" s="35"/>
      <c r="N98" s="35"/>
    </row>
    <row r="99" spans="8:14" ht="24.95" customHeight="1" x14ac:dyDescent="0.2">
      <c r="H99" s="35"/>
      <c r="I99" s="35"/>
      <c r="J99" s="35"/>
      <c r="K99" s="35"/>
      <c r="L99" s="35"/>
      <c r="M99" s="35"/>
      <c r="N99" s="35"/>
    </row>
    <row r="100" spans="8:14" ht="24.95" customHeight="1" x14ac:dyDescent="0.2">
      <c r="H100" s="35"/>
      <c r="I100" s="35"/>
      <c r="J100" s="35"/>
      <c r="K100" s="35"/>
      <c r="L100" s="35"/>
      <c r="M100" s="35"/>
      <c r="N100" s="35"/>
    </row>
    <row r="101" spans="8:14" ht="24.95" customHeight="1" x14ac:dyDescent="0.2">
      <c r="H101" s="35"/>
      <c r="I101" s="35"/>
      <c r="J101" s="35"/>
      <c r="K101" s="35"/>
      <c r="L101" s="35"/>
      <c r="M101" s="35"/>
      <c r="N101" s="35"/>
    </row>
    <row r="102" spans="8:14" ht="24.95" customHeight="1" x14ac:dyDescent="0.2">
      <c r="H102" s="35"/>
      <c r="I102" s="35"/>
      <c r="J102" s="35"/>
      <c r="K102" s="35"/>
      <c r="L102" s="35"/>
      <c r="M102" s="35"/>
      <c r="N102" s="35"/>
    </row>
    <row r="103" spans="8:14" ht="24.95" customHeight="1" x14ac:dyDescent="0.2">
      <c r="H103" s="35"/>
      <c r="I103" s="35"/>
      <c r="J103" s="35"/>
      <c r="K103" s="35"/>
      <c r="L103" s="35"/>
      <c r="M103" s="35"/>
      <c r="N103" s="35"/>
    </row>
    <row r="104" spans="8:14" ht="24.95" customHeight="1" x14ac:dyDescent="0.2">
      <c r="H104" s="35"/>
      <c r="I104" s="35"/>
      <c r="J104" s="35"/>
      <c r="K104" s="35"/>
      <c r="L104" s="35"/>
      <c r="M104" s="35"/>
      <c r="N104" s="35"/>
    </row>
    <row r="105" spans="8:14" ht="24.95" customHeight="1" x14ac:dyDescent="0.2">
      <c r="H105" s="35"/>
      <c r="I105" s="35"/>
      <c r="J105" s="35"/>
      <c r="K105" s="35"/>
      <c r="L105" s="35"/>
      <c r="M105" s="35"/>
      <c r="N105" s="35"/>
    </row>
    <row r="106" spans="8:14" ht="24.95" customHeight="1" x14ac:dyDescent="0.2">
      <c r="H106" s="35"/>
      <c r="I106" s="35"/>
      <c r="J106" s="35"/>
      <c r="K106" s="35"/>
      <c r="L106" s="35"/>
      <c r="M106" s="35"/>
      <c r="N106" s="35"/>
    </row>
    <row r="107" spans="8:14" ht="24.95" customHeight="1" x14ac:dyDescent="0.2">
      <c r="H107" s="35"/>
      <c r="I107" s="35"/>
      <c r="J107" s="35"/>
      <c r="K107" s="35"/>
      <c r="L107" s="35"/>
      <c r="M107" s="35"/>
      <c r="N107" s="35"/>
    </row>
    <row r="108" spans="8:14" ht="24.95" customHeight="1" x14ac:dyDescent="0.2">
      <c r="H108" s="35"/>
      <c r="I108" s="35"/>
      <c r="J108" s="35"/>
      <c r="K108" s="35"/>
      <c r="L108" s="35"/>
      <c r="M108" s="35"/>
      <c r="N108" s="35"/>
    </row>
    <row r="109" spans="8:14" ht="24.95" customHeight="1" x14ac:dyDescent="0.2">
      <c r="H109" s="35"/>
      <c r="I109" s="35"/>
      <c r="J109" s="35"/>
      <c r="K109" s="35"/>
      <c r="L109" s="35"/>
      <c r="M109" s="35"/>
      <c r="N109" s="35"/>
    </row>
    <row r="110" spans="8:14" ht="24.95" customHeight="1" x14ac:dyDescent="0.2">
      <c r="H110" s="35"/>
      <c r="I110" s="35"/>
      <c r="J110" s="35"/>
      <c r="K110" s="35"/>
      <c r="L110" s="35"/>
      <c r="M110" s="35"/>
      <c r="N110" s="35"/>
    </row>
    <row r="111" spans="8:14" ht="24.95" customHeight="1" x14ac:dyDescent="0.2">
      <c r="H111" s="35"/>
      <c r="I111" s="35"/>
      <c r="J111" s="35"/>
      <c r="K111" s="35"/>
      <c r="L111" s="35"/>
      <c r="M111" s="35"/>
      <c r="N111" s="35"/>
    </row>
    <row r="112" spans="8:14" ht="24.95" customHeight="1" x14ac:dyDescent="0.2">
      <c r="H112" s="35"/>
      <c r="I112" s="35"/>
      <c r="J112" s="35"/>
      <c r="K112" s="35"/>
      <c r="L112" s="35"/>
      <c r="M112" s="35"/>
      <c r="N112" s="35"/>
    </row>
    <row r="113" spans="8:14" ht="24.95" customHeight="1" x14ac:dyDescent="0.2">
      <c r="H113" s="35"/>
      <c r="I113" s="35"/>
      <c r="J113" s="35"/>
      <c r="K113" s="35"/>
      <c r="L113" s="35"/>
      <c r="M113" s="35"/>
      <c r="N113" s="35"/>
    </row>
    <row r="114" spans="8:14" ht="24.95" customHeight="1" x14ac:dyDescent="0.2">
      <c r="H114" s="35"/>
      <c r="I114" s="35"/>
      <c r="J114" s="35"/>
      <c r="K114" s="35"/>
      <c r="L114" s="35"/>
      <c r="M114" s="35"/>
      <c r="N114" s="35"/>
    </row>
    <row r="115" spans="8:14" ht="24.95" customHeight="1" x14ac:dyDescent="0.2">
      <c r="H115" s="35"/>
      <c r="I115" s="35"/>
      <c r="J115" s="35"/>
      <c r="K115" s="35"/>
      <c r="L115" s="35"/>
      <c r="M115" s="35"/>
      <c r="N115" s="35"/>
    </row>
    <row r="116" spans="8:14" ht="24.95" customHeight="1" x14ac:dyDescent="0.2">
      <c r="H116" s="35"/>
      <c r="I116" s="35"/>
      <c r="J116" s="35"/>
      <c r="K116" s="35"/>
      <c r="L116" s="35"/>
      <c r="M116" s="35"/>
      <c r="N116" s="35"/>
    </row>
    <row r="117" spans="8:14" ht="24.95" customHeight="1" x14ac:dyDescent="0.2">
      <c r="H117" s="35"/>
      <c r="I117" s="35"/>
      <c r="J117" s="35"/>
      <c r="K117" s="35"/>
      <c r="L117" s="35"/>
      <c r="M117" s="35"/>
      <c r="N117" s="35"/>
    </row>
    <row r="118" spans="8:14" ht="24.95" customHeight="1" x14ac:dyDescent="0.2">
      <c r="H118" s="35"/>
      <c r="I118" s="35"/>
      <c r="J118" s="35"/>
      <c r="K118" s="35"/>
      <c r="L118" s="35"/>
      <c r="M118" s="35"/>
      <c r="N118" s="35"/>
    </row>
    <row r="119" spans="8:14" ht="24.95" customHeight="1" x14ac:dyDescent="0.2">
      <c r="H119" s="35"/>
      <c r="I119" s="35"/>
      <c r="J119" s="35"/>
      <c r="K119" s="35"/>
      <c r="L119" s="35"/>
      <c r="M119" s="35"/>
      <c r="N119" s="35"/>
    </row>
    <row r="120" spans="8:14" ht="24.95" customHeight="1" x14ac:dyDescent="0.2">
      <c r="H120" s="35"/>
      <c r="I120" s="35"/>
      <c r="J120" s="35"/>
      <c r="K120" s="35"/>
      <c r="L120" s="35"/>
      <c r="M120" s="35"/>
      <c r="N120" s="35"/>
    </row>
    <row r="121" spans="8:14" ht="24.95" customHeight="1" x14ac:dyDescent="0.2">
      <c r="H121" s="35"/>
      <c r="I121" s="35"/>
      <c r="J121" s="35"/>
      <c r="K121" s="35"/>
      <c r="L121" s="35"/>
      <c r="M121" s="35"/>
      <c r="N121" s="35"/>
    </row>
    <row r="122" spans="8:14" ht="24.95" customHeight="1" x14ac:dyDescent="0.2">
      <c r="H122" s="35"/>
      <c r="I122" s="35"/>
      <c r="J122" s="35"/>
      <c r="K122" s="35"/>
      <c r="L122" s="35"/>
      <c r="M122" s="35"/>
      <c r="N122" s="35"/>
    </row>
    <row r="123" spans="8:14" ht="24.95" customHeight="1" x14ac:dyDescent="0.2">
      <c r="H123" s="35"/>
      <c r="I123" s="35"/>
      <c r="J123" s="35"/>
      <c r="K123" s="35"/>
      <c r="L123" s="35"/>
      <c r="M123" s="35"/>
      <c r="N123" s="35"/>
    </row>
    <row r="124" spans="8:14" ht="24.95" customHeight="1" x14ac:dyDescent="0.2">
      <c r="H124" s="35"/>
      <c r="I124" s="35"/>
      <c r="J124" s="35"/>
      <c r="K124" s="35"/>
      <c r="L124" s="35"/>
      <c r="M124" s="35"/>
      <c r="N124" s="35"/>
    </row>
    <row r="125" spans="8:14" ht="24.95" customHeight="1" x14ac:dyDescent="0.2">
      <c r="H125" s="35"/>
      <c r="I125" s="35"/>
      <c r="J125" s="35"/>
      <c r="K125" s="35"/>
      <c r="L125" s="35"/>
      <c r="M125" s="35"/>
      <c r="N125" s="35"/>
    </row>
    <row r="126" spans="8:14" ht="24.95" customHeight="1" x14ac:dyDescent="0.2">
      <c r="H126" s="35"/>
      <c r="I126" s="35"/>
      <c r="J126" s="35"/>
      <c r="K126" s="35"/>
      <c r="L126" s="35"/>
      <c r="M126" s="35"/>
      <c r="N126" s="35"/>
    </row>
    <row r="127" spans="8:14" ht="24.95" customHeight="1" x14ac:dyDescent="0.2">
      <c r="H127" s="35"/>
      <c r="I127" s="35"/>
      <c r="J127" s="35"/>
      <c r="K127" s="35"/>
      <c r="L127" s="35"/>
      <c r="M127" s="35"/>
      <c r="N127" s="35"/>
    </row>
    <row r="128" spans="8:14" ht="24.95" customHeight="1" x14ac:dyDescent="0.2">
      <c r="H128" s="35"/>
      <c r="I128" s="35"/>
      <c r="J128" s="35"/>
      <c r="K128" s="35"/>
      <c r="L128" s="35"/>
      <c r="M128" s="35"/>
      <c r="N128" s="35"/>
    </row>
    <row r="129" spans="8:14" ht="24.95" customHeight="1" x14ac:dyDescent="0.2">
      <c r="H129" s="35"/>
      <c r="I129" s="35"/>
      <c r="J129" s="35"/>
      <c r="K129" s="35"/>
      <c r="L129" s="35"/>
      <c r="M129" s="35"/>
      <c r="N129" s="35"/>
    </row>
    <row r="130" spans="8:14" ht="24.95" customHeight="1" x14ac:dyDescent="0.2">
      <c r="H130" s="35"/>
      <c r="I130" s="35"/>
      <c r="J130" s="35"/>
      <c r="K130" s="35"/>
      <c r="L130" s="35"/>
      <c r="M130" s="35"/>
      <c r="N130" s="35"/>
    </row>
    <row r="131" spans="8:14" ht="24.95" customHeight="1" x14ac:dyDescent="0.2">
      <c r="H131" s="35"/>
      <c r="I131" s="35"/>
      <c r="J131" s="35"/>
      <c r="K131" s="35"/>
      <c r="L131" s="35"/>
      <c r="M131" s="35"/>
      <c r="N131" s="35"/>
    </row>
    <row r="132" spans="8:14" ht="24.95" customHeight="1" x14ac:dyDescent="0.2">
      <c r="H132" s="35"/>
      <c r="I132" s="35"/>
      <c r="J132" s="35"/>
      <c r="K132" s="35"/>
      <c r="L132" s="35"/>
      <c r="M132" s="35"/>
      <c r="N132" s="35"/>
    </row>
    <row r="133" spans="8:14" ht="24.95" customHeight="1" x14ac:dyDescent="0.2">
      <c r="H133" s="35"/>
      <c r="I133" s="35"/>
      <c r="J133" s="35"/>
      <c r="K133" s="35"/>
      <c r="L133" s="35"/>
      <c r="M133" s="35"/>
      <c r="N133" s="35"/>
    </row>
    <row r="134" spans="8:14" ht="24.95" customHeight="1" x14ac:dyDescent="0.2">
      <c r="H134" s="35"/>
      <c r="I134" s="35"/>
      <c r="J134" s="35"/>
      <c r="K134" s="35"/>
      <c r="L134" s="35"/>
      <c r="M134" s="35"/>
      <c r="N134" s="35"/>
    </row>
    <row r="135" spans="8:14" ht="24.95" customHeight="1" x14ac:dyDescent="0.2">
      <c r="H135" s="35"/>
      <c r="I135" s="35"/>
      <c r="J135" s="35"/>
      <c r="K135" s="35"/>
      <c r="L135" s="35"/>
      <c r="M135" s="35"/>
      <c r="N135" s="35"/>
    </row>
    <row r="136" spans="8:14" ht="24.95" customHeight="1" x14ac:dyDescent="0.2">
      <c r="H136" s="35"/>
      <c r="I136" s="35"/>
      <c r="J136" s="35"/>
      <c r="K136" s="35"/>
      <c r="L136" s="35"/>
      <c r="M136" s="35"/>
      <c r="N136" s="35"/>
    </row>
    <row r="137" spans="8:14" ht="24.95" customHeight="1" x14ac:dyDescent="0.2">
      <c r="H137" s="35"/>
      <c r="I137" s="35"/>
      <c r="J137" s="35"/>
      <c r="K137" s="35"/>
      <c r="L137" s="35"/>
      <c r="M137" s="35"/>
      <c r="N137" s="35"/>
    </row>
    <row r="138" spans="8:14" ht="24.95" customHeight="1" x14ac:dyDescent="0.2">
      <c r="H138" s="35"/>
      <c r="I138" s="35"/>
      <c r="J138" s="35"/>
      <c r="K138" s="35"/>
      <c r="L138" s="35"/>
      <c r="M138" s="35"/>
      <c r="N138" s="35"/>
    </row>
    <row r="139" spans="8:14" ht="24.95" customHeight="1" x14ac:dyDescent="0.2">
      <c r="H139" s="35"/>
      <c r="I139" s="35"/>
      <c r="J139" s="35"/>
      <c r="K139" s="35"/>
      <c r="L139" s="35"/>
      <c r="M139" s="35"/>
      <c r="N139" s="35"/>
    </row>
    <row r="140" spans="8:14" ht="24.95" customHeight="1" x14ac:dyDescent="0.2">
      <c r="H140" s="35"/>
      <c r="I140" s="35"/>
      <c r="J140" s="35"/>
      <c r="K140" s="35"/>
      <c r="L140" s="35"/>
      <c r="M140" s="35"/>
      <c r="N140" s="35"/>
    </row>
    <row r="141" spans="8:14" ht="24.95" customHeight="1" x14ac:dyDescent="0.2">
      <c r="H141" s="35"/>
      <c r="I141" s="35"/>
      <c r="J141" s="35"/>
      <c r="K141" s="35"/>
      <c r="L141" s="35"/>
      <c r="M141" s="35"/>
      <c r="N141" s="35"/>
    </row>
    <row r="142" spans="8:14" ht="24.95" customHeight="1" x14ac:dyDescent="0.2">
      <c r="H142" s="35"/>
      <c r="I142" s="35"/>
      <c r="J142" s="35"/>
      <c r="K142" s="35"/>
      <c r="L142" s="35"/>
      <c r="M142" s="35"/>
      <c r="N142" s="35"/>
    </row>
    <row r="143" spans="8:14" ht="24.95" customHeight="1" x14ac:dyDescent="0.2">
      <c r="H143" s="35"/>
      <c r="I143" s="35"/>
      <c r="J143" s="35"/>
      <c r="K143" s="35"/>
      <c r="L143" s="35"/>
      <c r="M143" s="35"/>
      <c r="N143" s="35"/>
    </row>
    <row r="144" spans="8:14" ht="24.95" customHeight="1" x14ac:dyDescent="0.2">
      <c r="H144" s="35"/>
      <c r="I144" s="35"/>
      <c r="J144" s="35"/>
      <c r="K144" s="35"/>
      <c r="L144" s="35"/>
      <c r="M144" s="35"/>
      <c r="N144" s="35"/>
    </row>
    <row r="145" spans="8:14" ht="24.95" customHeight="1" x14ac:dyDescent="0.2">
      <c r="H145" s="35"/>
      <c r="I145" s="35"/>
      <c r="J145" s="35"/>
      <c r="K145" s="35"/>
      <c r="L145" s="35"/>
      <c r="M145" s="35"/>
      <c r="N145" s="35"/>
    </row>
    <row r="146" spans="8:14" ht="24.95" customHeight="1" x14ac:dyDescent="0.2">
      <c r="H146" s="35"/>
      <c r="I146" s="35"/>
      <c r="J146" s="35"/>
      <c r="K146" s="35"/>
      <c r="L146" s="35"/>
      <c r="M146" s="35"/>
      <c r="N146" s="35"/>
    </row>
    <row r="147" spans="8:14" ht="24.95" customHeight="1" x14ac:dyDescent="0.2">
      <c r="H147" s="35"/>
      <c r="I147" s="35"/>
      <c r="J147" s="35"/>
      <c r="K147" s="35"/>
      <c r="L147" s="35"/>
      <c r="M147" s="35"/>
      <c r="N147" s="35"/>
    </row>
    <row r="148" spans="8:14" ht="24.95" customHeight="1" x14ac:dyDescent="0.2">
      <c r="H148" s="35"/>
      <c r="I148" s="35"/>
      <c r="J148" s="35"/>
      <c r="K148" s="35"/>
      <c r="L148" s="35"/>
      <c r="M148" s="35"/>
      <c r="N148" s="35"/>
    </row>
    <row r="149" spans="8:14" ht="24.95" customHeight="1" x14ac:dyDescent="0.2">
      <c r="H149" s="35"/>
      <c r="I149" s="35"/>
      <c r="J149" s="35"/>
      <c r="K149" s="35"/>
      <c r="L149" s="35"/>
      <c r="M149" s="35"/>
      <c r="N149" s="35"/>
    </row>
    <row r="150" spans="8:14" ht="24.95" customHeight="1" x14ac:dyDescent="0.2">
      <c r="H150" s="35"/>
      <c r="I150" s="35"/>
      <c r="J150" s="35"/>
      <c r="K150" s="35"/>
      <c r="L150" s="35"/>
      <c r="M150" s="35"/>
      <c r="N150" s="35"/>
    </row>
    <row r="151" spans="8:14" ht="24.95" customHeight="1" x14ac:dyDescent="0.2">
      <c r="H151" s="35"/>
      <c r="I151" s="35"/>
      <c r="J151" s="35"/>
      <c r="K151" s="35"/>
      <c r="L151" s="35"/>
      <c r="M151" s="35"/>
      <c r="N151" s="35"/>
    </row>
    <row r="152" spans="8:14" ht="24.95" customHeight="1" x14ac:dyDescent="0.2">
      <c r="H152" s="35"/>
      <c r="I152" s="35"/>
      <c r="J152" s="35"/>
      <c r="K152" s="35"/>
      <c r="L152" s="35"/>
      <c r="M152" s="35"/>
      <c r="N152" s="35"/>
    </row>
    <row r="153" spans="8:14" ht="24.95" customHeight="1" x14ac:dyDescent="0.2">
      <c r="H153" s="35"/>
      <c r="I153" s="35"/>
      <c r="J153" s="35"/>
      <c r="K153" s="35"/>
      <c r="L153" s="35"/>
      <c r="M153" s="35"/>
      <c r="N153" s="35"/>
    </row>
    <row r="154" spans="8:14" ht="24.95" customHeight="1" x14ac:dyDescent="0.2">
      <c r="H154" s="35"/>
      <c r="I154" s="35"/>
      <c r="J154" s="35"/>
      <c r="K154" s="35"/>
      <c r="L154" s="35"/>
      <c r="M154" s="35"/>
      <c r="N154" s="35"/>
    </row>
    <row r="155" spans="8:14" ht="24.95" customHeight="1" x14ac:dyDescent="0.2">
      <c r="H155" s="35"/>
      <c r="I155" s="35"/>
      <c r="J155" s="35"/>
      <c r="K155" s="35"/>
      <c r="L155" s="35"/>
      <c r="M155" s="35"/>
      <c r="N155" s="35"/>
    </row>
    <row r="156" spans="8:14" ht="24.95" customHeight="1" x14ac:dyDescent="0.2">
      <c r="H156" s="35"/>
      <c r="I156" s="35"/>
      <c r="J156" s="35"/>
      <c r="K156" s="35"/>
      <c r="L156" s="35"/>
      <c r="M156" s="35"/>
      <c r="N156" s="35"/>
    </row>
    <row r="157" spans="8:14" ht="24.95" customHeight="1" x14ac:dyDescent="0.2">
      <c r="H157" s="35"/>
      <c r="I157" s="35"/>
      <c r="J157" s="35"/>
      <c r="K157" s="35"/>
      <c r="L157" s="35"/>
      <c r="M157" s="35"/>
      <c r="N157" s="35"/>
    </row>
    <row r="158" spans="8:14" ht="24.95" customHeight="1" x14ac:dyDescent="0.2">
      <c r="H158" s="35"/>
      <c r="I158" s="35"/>
      <c r="J158" s="35"/>
      <c r="K158" s="35"/>
      <c r="L158" s="35"/>
      <c r="M158" s="35"/>
      <c r="N158" s="35"/>
    </row>
    <row r="159" spans="8:14" ht="24.95" customHeight="1" x14ac:dyDescent="0.2">
      <c r="H159" s="35"/>
      <c r="I159" s="35"/>
      <c r="J159" s="35"/>
      <c r="K159" s="35"/>
      <c r="L159" s="35"/>
      <c r="M159" s="35"/>
      <c r="N159" s="35"/>
    </row>
    <row r="160" spans="8:14" ht="24.95" customHeight="1" x14ac:dyDescent="0.2">
      <c r="H160" s="35"/>
      <c r="I160" s="35"/>
      <c r="J160" s="35"/>
      <c r="K160" s="35"/>
      <c r="L160" s="35"/>
      <c r="M160" s="35"/>
      <c r="N160" s="35"/>
    </row>
    <row r="161" spans="8:14" ht="24.95" customHeight="1" x14ac:dyDescent="0.2">
      <c r="H161" s="35"/>
      <c r="I161" s="35"/>
      <c r="J161" s="35"/>
      <c r="K161" s="35"/>
      <c r="L161" s="35"/>
      <c r="M161" s="35"/>
      <c r="N161" s="35"/>
    </row>
    <row r="162" spans="8:14" ht="24.95" customHeight="1" x14ac:dyDescent="0.2">
      <c r="H162" s="35"/>
      <c r="I162" s="35"/>
      <c r="J162" s="35"/>
      <c r="K162" s="35"/>
      <c r="L162" s="35"/>
      <c r="M162" s="35"/>
      <c r="N162" s="35"/>
    </row>
    <row r="163" spans="8:14" ht="24.95" customHeight="1" x14ac:dyDescent="0.2">
      <c r="H163" s="35"/>
      <c r="I163" s="35"/>
      <c r="J163" s="35"/>
      <c r="K163" s="35"/>
      <c r="L163" s="35"/>
      <c r="M163" s="35"/>
      <c r="N163" s="35"/>
    </row>
    <row r="164" spans="8:14" ht="24.95" customHeight="1" x14ac:dyDescent="0.2">
      <c r="H164" s="35"/>
      <c r="I164" s="35"/>
      <c r="J164" s="35"/>
      <c r="K164" s="35"/>
      <c r="L164" s="35"/>
      <c r="M164" s="35"/>
      <c r="N164" s="35"/>
    </row>
    <row r="165" spans="8:14" ht="24.95" customHeight="1" x14ac:dyDescent="0.2">
      <c r="H165" s="35"/>
      <c r="I165" s="35"/>
      <c r="J165" s="35"/>
      <c r="K165" s="35"/>
      <c r="L165" s="35"/>
      <c r="M165" s="35"/>
      <c r="N165" s="35"/>
    </row>
    <row r="166" spans="8:14" ht="24.95" customHeight="1" x14ac:dyDescent="0.2">
      <c r="H166" s="35"/>
      <c r="I166" s="35"/>
      <c r="J166" s="35"/>
      <c r="K166" s="35"/>
      <c r="L166" s="35"/>
      <c r="M166" s="35"/>
      <c r="N166" s="35"/>
    </row>
    <row r="167" spans="8:14" ht="24.95" customHeight="1" x14ac:dyDescent="0.2">
      <c r="H167" s="35"/>
      <c r="I167" s="35"/>
      <c r="J167" s="35"/>
      <c r="K167" s="35"/>
      <c r="L167" s="35"/>
      <c r="M167" s="35"/>
      <c r="N167" s="35"/>
    </row>
    <row r="168" spans="8:14" ht="24.95" customHeight="1" x14ac:dyDescent="0.2">
      <c r="H168" s="35"/>
      <c r="I168" s="35"/>
      <c r="J168" s="35"/>
      <c r="K168" s="35"/>
      <c r="L168" s="35"/>
      <c r="M168" s="35"/>
      <c r="N168" s="35"/>
    </row>
    <row r="169" spans="8:14" ht="24.95" customHeight="1" x14ac:dyDescent="0.2">
      <c r="H169" s="35"/>
      <c r="I169" s="35"/>
      <c r="J169" s="35"/>
      <c r="K169" s="35"/>
      <c r="L169" s="35"/>
      <c r="M169" s="35"/>
      <c r="N169" s="35"/>
    </row>
    <row r="170" spans="8:14" ht="24.95" customHeight="1" x14ac:dyDescent="0.2">
      <c r="H170" s="35"/>
      <c r="I170" s="35"/>
      <c r="J170" s="35"/>
      <c r="K170" s="35"/>
      <c r="L170" s="35"/>
      <c r="M170" s="35"/>
      <c r="N170" s="35"/>
    </row>
    <row r="171" spans="8:14" ht="24.95" customHeight="1" x14ac:dyDescent="0.2">
      <c r="H171" s="35"/>
      <c r="I171" s="35"/>
      <c r="J171" s="35"/>
      <c r="K171" s="35"/>
      <c r="L171" s="35"/>
      <c r="M171" s="35"/>
      <c r="N171" s="35"/>
    </row>
    <row r="172" spans="8:14" ht="24.95" customHeight="1" x14ac:dyDescent="0.2">
      <c r="H172" s="35"/>
      <c r="I172" s="35"/>
      <c r="J172" s="35"/>
      <c r="K172" s="35"/>
      <c r="L172" s="35"/>
      <c r="M172" s="35"/>
      <c r="N172" s="35"/>
    </row>
    <row r="173" spans="8:14" ht="24.95" customHeight="1" x14ac:dyDescent="0.2">
      <c r="H173" s="35"/>
      <c r="I173" s="35"/>
      <c r="J173" s="35"/>
      <c r="K173" s="35"/>
      <c r="L173" s="35"/>
      <c r="M173" s="35"/>
      <c r="N173" s="35"/>
    </row>
    <row r="174" spans="8:14" ht="24.95" customHeight="1" x14ac:dyDescent="0.2">
      <c r="H174" s="35"/>
      <c r="I174" s="35"/>
      <c r="J174" s="35"/>
      <c r="K174" s="35"/>
      <c r="L174" s="35"/>
      <c r="M174" s="35"/>
      <c r="N174" s="35"/>
    </row>
    <row r="175" spans="8:14" ht="24.95" customHeight="1" x14ac:dyDescent="0.2">
      <c r="H175" s="35"/>
      <c r="I175" s="35"/>
      <c r="J175" s="35"/>
      <c r="K175" s="35"/>
      <c r="L175" s="35"/>
      <c r="M175" s="35"/>
      <c r="N175" s="35"/>
    </row>
    <row r="176" spans="8:14" ht="24.95" customHeight="1" x14ac:dyDescent="0.2">
      <c r="H176" s="35"/>
      <c r="I176" s="35"/>
      <c r="J176" s="35"/>
      <c r="K176" s="35"/>
      <c r="L176" s="35"/>
      <c r="M176" s="35"/>
      <c r="N176" s="35"/>
    </row>
    <row r="177" spans="8:14" ht="24.95" customHeight="1" x14ac:dyDescent="0.2">
      <c r="H177" s="35"/>
      <c r="I177" s="35"/>
      <c r="J177" s="35"/>
      <c r="K177" s="35"/>
      <c r="L177" s="35"/>
      <c r="M177" s="35"/>
      <c r="N177" s="35"/>
    </row>
    <row r="178" spans="8:14" ht="24.95" customHeight="1" x14ac:dyDescent="0.2">
      <c r="H178" s="35"/>
      <c r="I178" s="35"/>
      <c r="J178" s="35"/>
      <c r="K178" s="35"/>
      <c r="L178" s="35"/>
      <c r="M178" s="35"/>
      <c r="N178" s="35"/>
    </row>
    <row r="179" spans="8:14" ht="24.95" customHeight="1" x14ac:dyDescent="0.2">
      <c r="H179" s="35"/>
      <c r="I179" s="35"/>
      <c r="J179" s="35"/>
      <c r="K179" s="35"/>
      <c r="L179" s="35"/>
      <c r="M179" s="35"/>
      <c r="N179" s="35"/>
    </row>
    <row r="180" spans="8:14" ht="24.95" customHeight="1" x14ac:dyDescent="0.2">
      <c r="H180" s="35"/>
      <c r="I180" s="35"/>
      <c r="J180" s="35"/>
      <c r="K180" s="35"/>
      <c r="L180" s="35"/>
      <c r="M180" s="35"/>
      <c r="N180" s="35"/>
    </row>
    <row r="181" spans="8:14" ht="24.95" customHeight="1" x14ac:dyDescent="0.2">
      <c r="H181" s="35"/>
      <c r="I181" s="35"/>
      <c r="J181" s="35"/>
      <c r="K181" s="35"/>
      <c r="L181" s="35"/>
      <c r="M181" s="35"/>
      <c r="N181" s="35"/>
    </row>
    <row r="182" spans="8:14" ht="24.95" customHeight="1" x14ac:dyDescent="0.2">
      <c r="H182" s="35"/>
      <c r="I182" s="35"/>
      <c r="J182" s="35"/>
      <c r="K182" s="35"/>
      <c r="L182" s="35"/>
      <c r="M182" s="35"/>
      <c r="N182" s="35"/>
    </row>
    <row r="183" spans="8:14" ht="24.95" customHeight="1" x14ac:dyDescent="0.2">
      <c r="H183" s="35"/>
      <c r="I183" s="35"/>
      <c r="J183" s="35"/>
      <c r="K183" s="35"/>
      <c r="L183" s="35"/>
      <c r="M183" s="35"/>
      <c r="N183" s="35"/>
    </row>
    <row r="184" spans="8:14" ht="24.95" customHeight="1" x14ac:dyDescent="0.2">
      <c r="H184" s="35"/>
      <c r="I184" s="35"/>
      <c r="J184" s="35"/>
      <c r="K184" s="35"/>
      <c r="L184" s="35"/>
      <c r="M184" s="35"/>
      <c r="N184" s="35"/>
    </row>
    <row r="185" spans="8:14" ht="24.95" customHeight="1" x14ac:dyDescent="0.2">
      <c r="H185" s="35"/>
      <c r="I185" s="35"/>
      <c r="J185" s="35"/>
      <c r="K185" s="35"/>
      <c r="L185" s="35"/>
      <c r="M185" s="35"/>
      <c r="N185" s="35"/>
    </row>
    <row r="186" spans="8:14" ht="24.95" customHeight="1" x14ac:dyDescent="0.2">
      <c r="H186" s="35"/>
      <c r="I186" s="35"/>
      <c r="J186" s="35"/>
      <c r="K186" s="35"/>
      <c r="L186" s="35"/>
      <c r="M186" s="35"/>
      <c r="N186" s="35"/>
    </row>
    <row r="187" spans="8:14" ht="24.95" customHeight="1" x14ac:dyDescent="0.2">
      <c r="H187" s="35"/>
      <c r="I187" s="35"/>
      <c r="J187" s="35"/>
      <c r="K187" s="35"/>
      <c r="L187" s="35"/>
      <c r="M187" s="35"/>
      <c r="N187" s="35"/>
    </row>
    <row r="188" spans="8:14" ht="24.95" customHeight="1" x14ac:dyDescent="0.2">
      <c r="H188" s="35"/>
      <c r="I188" s="35"/>
      <c r="J188" s="35"/>
      <c r="K188" s="35"/>
      <c r="L188" s="35"/>
      <c r="M188" s="35"/>
      <c r="N188" s="35"/>
    </row>
    <row r="189" spans="8:14" ht="24.95" customHeight="1" x14ac:dyDescent="0.2">
      <c r="H189" s="35"/>
      <c r="I189" s="35"/>
      <c r="J189" s="35"/>
      <c r="K189" s="35"/>
      <c r="L189" s="35"/>
      <c r="M189" s="35"/>
      <c r="N189" s="35"/>
    </row>
    <row r="190" spans="8:14" ht="24.95" customHeight="1" x14ac:dyDescent="0.2">
      <c r="H190" s="35"/>
      <c r="I190" s="35"/>
      <c r="J190" s="35"/>
      <c r="K190" s="35"/>
      <c r="L190" s="35"/>
      <c r="M190" s="35"/>
      <c r="N190" s="35"/>
    </row>
    <row r="191" spans="8:14" ht="24.95" customHeight="1" x14ac:dyDescent="0.2">
      <c r="H191" s="35"/>
      <c r="I191" s="35"/>
      <c r="J191" s="35"/>
      <c r="K191" s="35"/>
      <c r="L191" s="35"/>
      <c r="M191" s="35"/>
      <c r="N191" s="35"/>
    </row>
    <row r="192" spans="8:14" ht="24.95" customHeight="1" x14ac:dyDescent="0.2">
      <c r="H192" s="35"/>
      <c r="I192" s="35"/>
      <c r="J192" s="35"/>
      <c r="K192" s="35"/>
      <c r="L192" s="35"/>
      <c r="M192" s="35"/>
      <c r="N192" s="35"/>
    </row>
    <row r="193" spans="8:14" ht="24.95" customHeight="1" x14ac:dyDescent="0.2">
      <c r="H193" s="35"/>
      <c r="I193" s="35"/>
      <c r="J193" s="35"/>
      <c r="K193" s="35"/>
      <c r="L193" s="35"/>
      <c r="M193" s="35"/>
      <c r="N193" s="35"/>
    </row>
    <row r="194" spans="8:14" ht="24.95" customHeight="1" x14ac:dyDescent="0.2">
      <c r="H194" s="35"/>
      <c r="I194" s="35"/>
      <c r="J194" s="35"/>
      <c r="K194" s="35"/>
      <c r="L194" s="35"/>
      <c r="M194" s="35"/>
      <c r="N194" s="35"/>
    </row>
    <row r="195" spans="8:14" ht="24.95" customHeight="1" x14ac:dyDescent="0.2">
      <c r="H195" s="35"/>
      <c r="I195" s="35"/>
      <c r="J195" s="35"/>
      <c r="K195" s="35"/>
      <c r="L195" s="35"/>
      <c r="M195" s="35"/>
      <c r="N195" s="35"/>
    </row>
    <row r="196" spans="8:14" ht="24.95" customHeight="1" x14ac:dyDescent="0.2">
      <c r="H196" s="35"/>
      <c r="I196" s="35"/>
      <c r="J196" s="35"/>
      <c r="K196" s="35"/>
      <c r="L196" s="35"/>
      <c r="M196" s="35"/>
      <c r="N196" s="35"/>
    </row>
    <row r="197" spans="8:14" ht="24.95" customHeight="1" x14ac:dyDescent="0.2">
      <c r="H197" s="35"/>
      <c r="I197" s="35"/>
      <c r="J197" s="35"/>
      <c r="K197" s="35"/>
      <c r="L197" s="35"/>
      <c r="M197" s="35"/>
      <c r="N197" s="35"/>
    </row>
    <row r="198" spans="8:14" ht="24.95" customHeight="1" x14ac:dyDescent="0.2">
      <c r="H198" s="35"/>
      <c r="I198" s="35"/>
      <c r="J198" s="35"/>
      <c r="K198" s="35"/>
      <c r="L198" s="35"/>
      <c r="M198" s="35"/>
      <c r="N198" s="35"/>
    </row>
    <row r="199" spans="8:14" ht="24.95" customHeight="1" x14ac:dyDescent="0.2">
      <c r="H199" s="35"/>
      <c r="I199" s="35"/>
      <c r="J199" s="35"/>
      <c r="K199" s="35"/>
      <c r="L199" s="35"/>
      <c r="M199" s="35"/>
      <c r="N199" s="35"/>
    </row>
    <row r="200" spans="8:14" ht="24.95" customHeight="1" x14ac:dyDescent="0.2">
      <c r="H200" s="35"/>
      <c r="I200" s="35"/>
      <c r="J200" s="35"/>
      <c r="K200" s="35"/>
      <c r="L200" s="35"/>
      <c r="M200" s="35"/>
      <c r="N200" s="35"/>
    </row>
    <row r="201" spans="8:14" ht="24.95" customHeight="1" x14ac:dyDescent="0.2">
      <c r="H201" s="35"/>
      <c r="I201" s="35"/>
      <c r="J201" s="35"/>
      <c r="K201" s="35"/>
      <c r="L201" s="35"/>
      <c r="M201" s="35"/>
      <c r="N201" s="35"/>
    </row>
    <row r="202" spans="8:14" ht="24.95" customHeight="1" x14ac:dyDescent="0.2">
      <c r="H202" s="35"/>
      <c r="I202" s="35"/>
      <c r="J202" s="35"/>
      <c r="K202" s="35"/>
      <c r="L202" s="35"/>
      <c r="M202" s="35"/>
      <c r="N202" s="35"/>
    </row>
    <row r="203" spans="8:14" ht="24.95" customHeight="1" x14ac:dyDescent="0.2">
      <c r="H203" s="35"/>
      <c r="I203" s="35"/>
      <c r="J203" s="35"/>
      <c r="K203" s="35"/>
      <c r="L203" s="35"/>
      <c r="M203" s="35"/>
      <c r="N203" s="35"/>
    </row>
    <row r="204" spans="8:14" ht="24.95" customHeight="1" x14ac:dyDescent="0.2">
      <c r="H204" s="35"/>
      <c r="I204" s="35"/>
      <c r="J204" s="35"/>
      <c r="K204" s="35"/>
      <c r="L204" s="35"/>
      <c r="M204" s="35"/>
      <c r="N204" s="35"/>
    </row>
    <row r="205" spans="8:14" ht="24.95" customHeight="1" x14ac:dyDescent="0.2">
      <c r="H205" s="35"/>
      <c r="I205" s="35"/>
      <c r="J205" s="35"/>
      <c r="K205" s="35"/>
      <c r="L205" s="35"/>
      <c r="M205" s="35"/>
      <c r="N205" s="35"/>
    </row>
    <row r="206" spans="8:14" ht="24.95" customHeight="1" x14ac:dyDescent="0.2">
      <c r="H206" s="35"/>
      <c r="I206" s="35"/>
      <c r="J206" s="35"/>
      <c r="K206" s="35"/>
      <c r="L206" s="35"/>
      <c r="M206" s="35"/>
      <c r="N206" s="35"/>
    </row>
    <row r="207" spans="8:14" ht="24.95" customHeight="1" x14ac:dyDescent="0.2">
      <c r="H207" s="35"/>
      <c r="I207" s="35"/>
      <c r="J207" s="35"/>
      <c r="K207" s="35"/>
      <c r="L207" s="35"/>
      <c r="M207" s="35"/>
      <c r="N207" s="35"/>
    </row>
    <row r="208" spans="8:14" ht="24.95" customHeight="1" x14ac:dyDescent="0.2">
      <c r="H208" s="35"/>
      <c r="I208" s="35"/>
      <c r="J208" s="35"/>
      <c r="K208" s="35"/>
      <c r="L208" s="35"/>
      <c r="M208" s="35"/>
      <c r="N208" s="35"/>
    </row>
    <row r="209" spans="8:14" ht="24.95" customHeight="1" x14ac:dyDescent="0.2">
      <c r="H209" s="35"/>
      <c r="I209" s="35"/>
      <c r="J209" s="35"/>
      <c r="K209" s="35"/>
      <c r="L209" s="35"/>
      <c r="M209" s="35"/>
      <c r="N209" s="35"/>
    </row>
    <row r="210" spans="8:14" ht="24.95" customHeight="1" x14ac:dyDescent="0.2">
      <c r="H210" s="35"/>
      <c r="I210" s="35"/>
      <c r="J210" s="35"/>
      <c r="K210" s="35"/>
      <c r="L210" s="35"/>
      <c r="M210" s="35"/>
      <c r="N210" s="35"/>
    </row>
    <row r="211" spans="8:14" ht="24.95" customHeight="1" x14ac:dyDescent="0.2">
      <c r="H211" s="35"/>
      <c r="I211" s="35"/>
      <c r="J211" s="35"/>
      <c r="K211" s="35"/>
      <c r="L211" s="35"/>
      <c r="M211" s="35"/>
      <c r="N211" s="35"/>
    </row>
    <row r="212" spans="8:14" ht="24.95" customHeight="1" x14ac:dyDescent="0.2">
      <c r="H212" s="35"/>
      <c r="I212" s="35"/>
      <c r="J212" s="35"/>
      <c r="K212" s="35"/>
      <c r="L212" s="35"/>
      <c r="M212" s="35"/>
      <c r="N212" s="35"/>
    </row>
    <row r="213" spans="8:14" ht="24.95" customHeight="1" x14ac:dyDescent="0.2">
      <c r="H213" s="35"/>
      <c r="I213" s="35"/>
      <c r="J213" s="35"/>
      <c r="K213" s="35"/>
      <c r="L213" s="35"/>
      <c r="M213" s="35"/>
      <c r="N213" s="35"/>
    </row>
    <row r="214" spans="8:14" ht="24.95" customHeight="1" x14ac:dyDescent="0.2">
      <c r="H214" s="35"/>
      <c r="I214" s="35"/>
      <c r="J214" s="35"/>
      <c r="K214" s="35"/>
      <c r="L214" s="35"/>
      <c r="M214" s="35"/>
      <c r="N214" s="35"/>
    </row>
    <row r="215" spans="8:14" ht="24.95" customHeight="1" x14ac:dyDescent="0.2">
      <c r="H215" s="35"/>
      <c r="I215" s="35"/>
      <c r="J215" s="35"/>
      <c r="K215" s="35"/>
      <c r="L215" s="35"/>
      <c r="M215" s="35"/>
      <c r="N215" s="35"/>
    </row>
    <row r="216" spans="8:14" ht="24.95" customHeight="1" x14ac:dyDescent="0.2">
      <c r="H216" s="35"/>
      <c r="I216" s="35"/>
      <c r="J216" s="35"/>
      <c r="K216" s="35"/>
      <c r="L216" s="35"/>
      <c r="M216" s="35"/>
      <c r="N216" s="35"/>
    </row>
    <row r="217" spans="8:14" ht="24.95" customHeight="1" x14ac:dyDescent="0.2">
      <c r="H217" s="35"/>
      <c r="I217" s="35"/>
      <c r="J217" s="35"/>
      <c r="K217" s="35"/>
      <c r="L217" s="35"/>
      <c r="M217" s="35"/>
      <c r="N217" s="35"/>
    </row>
    <row r="218" spans="8:14" ht="24.95" customHeight="1" x14ac:dyDescent="0.2">
      <c r="H218" s="35"/>
      <c r="I218" s="35"/>
      <c r="J218" s="35"/>
      <c r="K218" s="35"/>
      <c r="L218" s="35"/>
      <c r="M218" s="35"/>
      <c r="N218" s="35"/>
    </row>
    <row r="219" spans="8:14" ht="24.95" customHeight="1" x14ac:dyDescent="0.2">
      <c r="H219" s="35"/>
      <c r="I219" s="35"/>
      <c r="J219" s="35"/>
      <c r="K219" s="35"/>
      <c r="L219" s="35"/>
      <c r="M219" s="35"/>
      <c r="N219" s="35"/>
    </row>
    <row r="220" spans="8:14" ht="24.95" customHeight="1" x14ac:dyDescent="0.2">
      <c r="H220" s="35"/>
      <c r="I220" s="35"/>
      <c r="J220" s="35"/>
      <c r="K220" s="35"/>
      <c r="L220" s="35"/>
      <c r="M220" s="35"/>
      <c r="N220" s="35"/>
    </row>
    <row r="221" spans="8:14" ht="24.95" customHeight="1" x14ac:dyDescent="0.2">
      <c r="H221" s="35"/>
      <c r="I221" s="35"/>
      <c r="J221" s="35"/>
      <c r="K221" s="35"/>
      <c r="L221" s="35"/>
      <c r="M221" s="35"/>
      <c r="N221" s="35"/>
    </row>
    <row r="222" spans="8:14" ht="24.95" customHeight="1" x14ac:dyDescent="0.2">
      <c r="H222" s="35"/>
      <c r="I222" s="35"/>
      <c r="J222" s="35"/>
      <c r="K222" s="35"/>
      <c r="L222" s="35"/>
      <c r="M222" s="35"/>
      <c r="N222" s="35"/>
    </row>
    <row r="223" spans="8:14" ht="24.95" customHeight="1" x14ac:dyDescent="0.2">
      <c r="H223" s="35"/>
      <c r="I223" s="35"/>
      <c r="J223" s="35"/>
      <c r="K223" s="35"/>
      <c r="L223" s="35"/>
      <c r="M223" s="35"/>
      <c r="N223" s="35"/>
    </row>
    <row r="224" spans="8:14" ht="24.95" customHeight="1" x14ac:dyDescent="0.2">
      <c r="H224" s="35"/>
      <c r="I224" s="35"/>
      <c r="J224" s="35"/>
      <c r="K224" s="35"/>
      <c r="L224" s="35"/>
      <c r="M224" s="35"/>
      <c r="N224" s="35"/>
    </row>
    <row r="225" spans="8:14" ht="24.95" customHeight="1" x14ac:dyDescent="0.2">
      <c r="H225" s="35"/>
      <c r="I225" s="35"/>
      <c r="J225" s="35"/>
      <c r="K225" s="35"/>
      <c r="L225" s="35"/>
      <c r="M225" s="35"/>
      <c r="N225" s="35"/>
    </row>
    <row r="226" spans="8:14" ht="24.95" customHeight="1" x14ac:dyDescent="0.2">
      <c r="H226" s="35"/>
      <c r="I226" s="35"/>
      <c r="J226" s="35"/>
      <c r="K226" s="35"/>
      <c r="L226" s="35"/>
      <c r="M226" s="35"/>
      <c r="N226" s="35"/>
    </row>
    <row r="227" spans="8:14" ht="24.95" customHeight="1" x14ac:dyDescent="0.2">
      <c r="H227" s="35"/>
      <c r="I227" s="35"/>
      <c r="J227" s="35"/>
      <c r="K227" s="35"/>
      <c r="L227" s="35"/>
      <c r="M227" s="35"/>
      <c r="N227" s="35"/>
    </row>
    <row r="228" spans="8:14" ht="24.95" customHeight="1" x14ac:dyDescent="0.2">
      <c r="H228" s="35"/>
      <c r="I228" s="35"/>
      <c r="J228" s="35"/>
      <c r="K228" s="35"/>
      <c r="L228" s="35"/>
      <c r="M228" s="35"/>
      <c r="N228" s="35"/>
    </row>
    <row r="229" spans="8:14" ht="24.95" customHeight="1" x14ac:dyDescent="0.2">
      <c r="H229" s="35"/>
      <c r="I229" s="35"/>
      <c r="J229" s="35"/>
      <c r="K229" s="35"/>
      <c r="L229" s="35"/>
      <c r="M229" s="35"/>
      <c r="N229" s="35"/>
    </row>
    <row r="230" spans="8:14" ht="24.95" customHeight="1" x14ac:dyDescent="0.2">
      <c r="H230" s="35"/>
      <c r="I230" s="35"/>
      <c r="J230" s="35"/>
      <c r="K230" s="35"/>
      <c r="L230" s="35"/>
      <c r="M230" s="35"/>
      <c r="N230" s="35"/>
    </row>
    <row r="231" spans="8:14" ht="24.95" customHeight="1" x14ac:dyDescent="0.2">
      <c r="H231" s="35"/>
      <c r="I231" s="35"/>
      <c r="J231" s="35"/>
      <c r="K231" s="35"/>
      <c r="L231" s="35"/>
      <c r="M231" s="35"/>
      <c r="N231" s="35"/>
    </row>
    <row r="232" spans="8:14" ht="24.95" customHeight="1" x14ac:dyDescent="0.2">
      <c r="H232" s="35"/>
      <c r="I232" s="35"/>
      <c r="J232" s="35"/>
      <c r="K232" s="35"/>
      <c r="L232" s="35"/>
      <c r="M232" s="35"/>
      <c r="N232" s="35"/>
    </row>
    <row r="233" spans="8:14" ht="24.95" customHeight="1" x14ac:dyDescent="0.2">
      <c r="H233" s="35"/>
      <c r="I233" s="35"/>
      <c r="J233" s="35"/>
      <c r="K233" s="35"/>
      <c r="L233" s="35"/>
      <c r="M233" s="35"/>
      <c r="N233" s="35"/>
    </row>
    <row r="234" spans="8:14" ht="24.95" customHeight="1" x14ac:dyDescent="0.2">
      <c r="H234" s="35"/>
      <c r="I234" s="35"/>
      <c r="J234" s="35"/>
      <c r="K234" s="35"/>
      <c r="L234" s="35"/>
      <c r="M234" s="35"/>
      <c r="N234" s="35"/>
    </row>
    <row r="235" spans="8:14" ht="24.95" customHeight="1" x14ac:dyDescent="0.2">
      <c r="H235" s="35"/>
      <c r="I235" s="35"/>
      <c r="J235" s="35"/>
      <c r="K235" s="35"/>
      <c r="L235" s="35"/>
      <c r="M235" s="35"/>
      <c r="N235" s="35"/>
    </row>
    <row r="236" spans="8:14" ht="24.95" customHeight="1" x14ac:dyDescent="0.2">
      <c r="H236" s="35"/>
      <c r="I236" s="35"/>
      <c r="J236" s="35"/>
      <c r="K236" s="35"/>
      <c r="L236" s="35"/>
      <c r="M236" s="35"/>
      <c r="N236" s="35"/>
    </row>
    <row r="237" spans="8:14" ht="24.95" customHeight="1" x14ac:dyDescent="0.2">
      <c r="H237" s="35"/>
      <c r="I237" s="35"/>
      <c r="J237" s="35"/>
      <c r="K237" s="35"/>
      <c r="L237" s="35"/>
      <c r="M237" s="35"/>
      <c r="N237" s="35"/>
    </row>
    <row r="238" spans="8:14" ht="24.95" customHeight="1" x14ac:dyDescent="0.2">
      <c r="H238" s="35"/>
      <c r="I238" s="35"/>
      <c r="J238" s="35"/>
      <c r="K238" s="35"/>
      <c r="L238" s="35"/>
      <c r="M238" s="35"/>
      <c r="N238" s="35"/>
    </row>
    <row r="239" spans="8:14" ht="24.95" customHeight="1" x14ac:dyDescent="0.2">
      <c r="H239" s="35"/>
      <c r="I239" s="35"/>
      <c r="J239" s="35"/>
      <c r="K239" s="35"/>
      <c r="L239" s="35"/>
      <c r="M239" s="35"/>
      <c r="N239" s="35"/>
    </row>
    <row r="240" spans="8:14" ht="24.95" customHeight="1" x14ac:dyDescent="0.2">
      <c r="H240" s="35"/>
      <c r="I240" s="35"/>
      <c r="J240" s="35"/>
      <c r="K240" s="35"/>
      <c r="L240" s="35"/>
      <c r="M240" s="35"/>
      <c r="N240" s="35"/>
    </row>
    <row r="241" spans="8:14" ht="24.95" customHeight="1" x14ac:dyDescent="0.2">
      <c r="H241" s="35"/>
      <c r="I241" s="35"/>
      <c r="J241" s="35"/>
      <c r="K241" s="35"/>
      <c r="L241" s="35"/>
      <c r="M241" s="35"/>
      <c r="N241" s="35"/>
    </row>
    <row r="242" spans="8:14" ht="24.95" customHeight="1" x14ac:dyDescent="0.2">
      <c r="H242" s="35"/>
      <c r="I242" s="35"/>
      <c r="J242" s="35"/>
      <c r="K242" s="35"/>
      <c r="L242" s="35"/>
      <c r="M242" s="35"/>
      <c r="N242" s="35"/>
    </row>
    <row r="243" spans="8:14" ht="24.95" customHeight="1" x14ac:dyDescent="0.2">
      <c r="H243" s="35"/>
      <c r="I243" s="35"/>
      <c r="J243" s="35"/>
      <c r="K243" s="35"/>
      <c r="L243" s="35"/>
      <c r="M243" s="35"/>
      <c r="N243" s="35"/>
    </row>
    <row r="244" spans="8:14" ht="24.95" customHeight="1" x14ac:dyDescent="0.2">
      <c r="H244" s="35"/>
      <c r="I244" s="35"/>
      <c r="J244" s="35"/>
      <c r="K244" s="35"/>
      <c r="L244" s="35"/>
      <c r="M244" s="35"/>
      <c r="N244" s="35"/>
    </row>
    <row r="245" spans="8:14" ht="24.95" customHeight="1" x14ac:dyDescent="0.2">
      <c r="H245" s="35"/>
      <c r="I245" s="35"/>
      <c r="J245" s="35"/>
      <c r="K245" s="35"/>
      <c r="L245" s="35"/>
      <c r="M245" s="35"/>
      <c r="N245" s="35"/>
    </row>
    <row r="246" spans="8:14" ht="24.95" customHeight="1" x14ac:dyDescent="0.2">
      <c r="H246" s="35"/>
      <c r="I246" s="35"/>
      <c r="J246" s="35"/>
      <c r="K246" s="35"/>
      <c r="L246" s="35"/>
      <c r="M246" s="35"/>
      <c r="N246" s="35"/>
    </row>
    <row r="247" spans="8:14" ht="24.95" customHeight="1" x14ac:dyDescent="0.2">
      <c r="H247" s="35"/>
      <c r="I247" s="35"/>
      <c r="J247" s="35"/>
      <c r="K247" s="35"/>
      <c r="L247" s="35"/>
      <c r="M247" s="35"/>
      <c r="N247" s="35"/>
    </row>
    <row r="248" spans="8:14" ht="24.95" customHeight="1" x14ac:dyDescent="0.2">
      <c r="H248" s="35"/>
      <c r="I248" s="35"/>
      <c r="J248" s="35"/>
      <c r="K248" s="35"/>
      <c r="L248" s="35"/>
      <c r="M248" s="35"/>
      <c r="N248" s="35"/>
    </row>
    <row r="249" spans="8:14" ht="24.95" customHeight="1" x14ac:dyDescent="0.2">
      <c r="H249" s="35"/>
      <c r="I249" s="35"/>
      <c r="J249" s="35"/>
      <c r="K249" s="35"/>
      <c r="L249" s="35"/>
      <c r="M249" s="35"/>
      <c r="N249" s="35"/>
    </row>
    <row r="250" spans="8:14" ht="24.95" customHeight="1" x14ac:dyDescent="0.2">
      <c r="H250" s="35"/>
      <c r="I250" s="35"/>
      <c r="J250" s="35"/>
      <c r="K250" s="35"/>
      <c r="L250" s="35"/>
      <c r="M250" s="35"/>
      <c r="N250" s="35"/>
    </row>
    <row r="251" spans="8:14" ht="24.95" customHeight="1" x14ac:dyDescent="0.2">
      <c r="H251" s="35"/>
      <c r="I251" s="35"/>
      <c r="J251" s="35"/>
      <c r="K251" s="35"/>
      <c r="L251" s="35"/>
      <c r="M251" s="35"/>
      <c r="N251" s="35"/>
    </row>
    <row r="252" spans="8:14" ht="24.95" customHeight="1" x14ac:dyDescent="0.2">
      <c r="H252" s="35"/>
      <c r="I252" s="35"/>
      <c r="J252" s="35"/>
      <c r="K252" s="35"/>
      <c r="L252" s="35"/>
      <c r="M252" s="35"/>
      <c r="N252" s="35"/>
    </row>
    <row r="253" spans="8:14" ht="24.95" customHeight="1" x14ac:dyDescent="0.2">
      <c r="H253" s="35"/>
      <c r="I253" s="35"/>
      <c r="J253" s="35"/>
      <c r="K253" s="35"/>
      <c r="L253" s="35"/>
      <c r="M253" s="35"/>
      <c r="N253" s="35"/>
    </row>
    <row r="254" spans="8:14" ht="24.95" customHeight="1" x14ac:dyDescent="0.2">
      <c r="H254" s="35"/>
      <c r="I254" s="35"/>
      <c r="J254" s="35"/>
      <c r="K254" s="35"/>
      <c r="L254" s="35"/>
      <c r="M254" s="35"/>
      <c r="N254" s="35"/>
    </row>
    <row r="255" spans="8:14" ht="24.95" customHeight="1" x14ac:dyDescent="0.2">
      <c r="H255" s="35"/>
      <c r="I255" s="35"/>
      <c r="J255" s="35"/>
      <c r="K255" s="35"/>
      <c r="L255" s="35"/>
      <c r="M255" s="35"/>
      <c r="N255" s="35"/>
    </row>
    <row r="256" spans="8:14" ht="24.95" customHeight="1" x14ac:dyDescent="0.2">
      <c r="H256" s="35"/>
      <c r="I256" s="35"/>
      <c r="J256" s="35"/>
      <c r="K256" s="35"/>
      <c r="L256" s="35"/>
      <c r="M256" s="35"/>
      <c r="N256" s="35"/>
    </row>
    <row r="257" spans="8:14" ht="24.95" customHeight="1" x14ac:dyDescent="0.2">
      <c r="H257" s="35"/>
      <c r="I257" s="35"/>
      <c r="J257" s="35"/>
      <c r="K257" s="35"/>
      <c r="L257" s="35"/>
      <c r="M257" s="35"/>
      <c r="N257" s="35"/>
    </row>
    <row r="258" spans="8:14" ht="24.95" customHeight="1" x14ac:dyDescent="0.2">
      <c r="H258" s="35"/>
      <c r="I258" s="35"/>
      <c r="J258" s="35"/>
      <c r="K258" s="35"/>
      <c r="L258" s="35"/>
      <c r="M258" s="35"/>
      <c r="N258" s="35"/>
    </row>
    <row r="259" spans="8:14" ht="24.95" customHeight="1" x14ac:dyDescent="0.2">
      <c r="H259" s="35"/>
      <c r="I259" s="35"/>
      <c r="J259" s="35"/>
      <c r="K259" s="35"/>
      <c r="L259" s="35"/>
      <c r="M259" s="35"/>
      <c r="N259" s="35"/>
    </row>
    <row r="260" spans="8:14" ht="24.95" customHeight="1" x14ac:dyDescent="0.2">
      <c r="H260" s="35"/>
      <c r="I260" s="35"/>
      <c r="J260" s="35"/>
      <c r="K260" s="35"/>
      <c r="L260" s="35"/>
      <c r="M260" s="35"/>
      <c r="N260" s="35"/>
    </row>
    <row r="261" spans="8:14" ht="24.95" customHeight="1" x14ac:dyDescent="0.2">
      <c r="H261" s="35"/>
      <c r="I261" s="35"/>
      <c r="J261" s="35"/>
      <c r="K261" s="35"/>
      <c r="L261" s="35"/>
      <c r="M261" s="35"/>
      <c r="N261" s="35"/>
    </row>
    <row r="262" spans="8:14" ht="24.95" customHeight="1" x14ac:dyDescent="0.2">
      <c r="H262" s="35"/>
      <c r="I262" s="35"/>
      <c r="J262" s="35"/>
      <c r="K262" s="35"/>
      <c r="L262" s="35"/>
      <c r="M262" s="35"/>
      <c r="N262" s="35"/>
    </row>
    <row r="263" spans="8:14" ht="24.95" customHeight="1" x14ac:dyDescent="0.2">
      <c r="H263" s="35"/>
      <c r="I263" s="35"/>
      <c r="J263" s="35"/>
      <c r="K263" s="35"/>
      <c r="L263" s="35"/>
      <c r="M263" s="35"/>
      <c r="N263" s="35"/>
    </row>
    <row r="264" spans="8:14" ht="24.95" customHeight="1" x14ac:dyDescent="0.2">
      <c r="H264" s="35"/>
      <c r="I264" s="35"/>
      <c r="J264" s="35"/>
      <c r="K264" s="35"/>
      <c r="L264" s="35"/>
      <c r="M264" s="35"/>
      <c r="N264" s="35"/>
    </row>
    <row r="265" spans="8:14" ht="24.95" customHeight="1" x14ac:dyDescent="0.2">
      <c r="H265" s="35"/>
      <c r="I265" s="35"/>
      <c r="J265" s="35"/>
      <c r="K265" s="35"/>
      <c r="L265" s="35"/>
      <c r="M265" s="35"/>
      <c r="N265" s="35"/>
    </row>
    <row r="266" spans="8:14" ht="24.95" customHeight="1" x14ac:dyDescent="0.2">
      <c r="H266" s="35"/>
      <c r="I266" s="35"/>
      <c r="J266" s="35"/>
      <c r="K266" s="35"/>
      <c r="L266" s="35"/>
      <c r="M266" s="35"/>
      <c r="N266" s="35"/>
    </row>
    <row r="267" spans="8:14" ht="24.95" customHeight="1" x14ac:dyDescent="0.2">
      <c r="H267" s="35"/>
      <c r="I267" s="35"/>
      <c r="J267" s="35"/>
      <c r="K267" s="35"/>
      <c r="L267" s="35"/>
      <c r="M267" s="35"/>
      <c r="N267" s="35"/>
    </row>
    <row r="268" spans="8:14" ht="24.95" customHeight="1" x14ac:dyDescent="0.2">
      <c r="H268" s="35"/>
      <c r="I268" s="35"/>
      <c r="J268" s="35"/>
      <c r="K268" s="35"/>
      <c r="L268" s="35"/>
      <c r="M268" s="35"/>
      <c r="N268" s="35"/>
    </row>
    <row r="269" spans="8:14" ht="24.95" customHeight="1" x14ac:dyDescent="0.2">
      <c r="H269" s="35"/>
      <c r="I269" s="35"/>
      <c r="J269" s="35"/>
      <c r="K269" s="35"/>
      <c r="L269" s="35"/>
      <c r="M269" s="35"/>
      <c r="N269" s="35"/>
    </row>
    <row r="270" spans="8:14" ht="24.95" customHeight="1" x14ac:dyDescent="0.2">
      <c r="H270" s="35"/>
      <c r="I270" s="35"/>
      <c r="J270" s="35"/>
      <c r="K270" s="35"/>
      <c r="L270" s="35"/>
      <c r="M270" s="35"/>
      <c r="N270" s="35"/>
    </row>
    <row r="271" spans="8:14" ht="24.95" customHeight="1" x14ac:dyDescent="0.2">
      <c r="H271" s="35"/>
      <c r="I271" s="35"/>
      <c r="J271" s="35"/>
      <c r="K271" s="35"/>
      <c r="L271" s="35"/>
      <c r="M271" s="35"/>
      <c r="N271" s="35"/>
    </row>
    <row r="272" spans="8:14" ht="24.95" customHeight="1" x14ac:dyDescent="0.2">
      <c r="H272" s="35"/>
      <c r="I272" s="35"/>
      <c r="J272" s="35"/>
      <c r="K272" s="35"/>
      <c r="L272" s="35"/>
      <c r="M272" s="35"/>
      <c r="N272" s="35"/>
    </row>
    <row r="273" spans="8:14" ht="24.95" customHeight="1" x14ac:dyDescent="0.2">
      <c r="H273" s="35"/>
      <c r="I273" s="35"/>
      <c r="J273" s="35"/>
      <c r="K273" s="35"/>
      <c r="L273" s="35"/>
      <c r="M273" s="35"/>
      <c r="N273" s="35"/>
    </row>
    <row r="274" spans="8:14" ht="24.95" customHeight="1" x14ac:dyDescent="0.2">
      <c r="H274" s="35"/>
      <c r="I274" s="35"/>
      <c r="J274" s="35"/>
      <c r="K274" s="35"/>
      <c r="L274" s="35"/>
      <c r="M274" s="35"/>
      <c r="N274" s="35"/>
    </row>
    <row r="275" spans="8:14" ht="24.95" customHeight="1" x14ac:dyDescent="0.2">
      <c r="H275" s="35"/>
      <c r="I275" s="35"/>
      <c r="J275" s="35"/>
      <c r="K275" s="35"/>
      <c r="L275" s="35"/>
      <c r="M275" s="35"/>
      <c r="N275" s="35"/>
    </row>
    <row r="276" spans="8:14" ht="24.95" customHeight="1" x14ac:dyDescent="0.2">
      <c r="H276" s="35"/>
      <c r="I276" s="35"/>
      <c r="J276" s="35"/>
      <c r="K276" s="35"/>
      <c r="L276" s="35"/>
      <c r="M276" s="35"/>
      <c r="N276" s="35"/>
    </row>
    <row r="277" spans="8:14" ht="24.95" customHeight="1" x14ac:dyDescent="0.2">
      <c r="H277" s="35"/>
      <c r="I277" s="35"/>
      <c r="J277" s="35"/>
      <c r="K277" s="35"/>
      <c r="L277" s="35"/>
      <c r="M277" s="35"/>
      <c r="N277" s="35"/>
    </row>
    <row r="278" spans="8:14" ht="24.95" customHeight="1" x14ac:dyDescent="0.2">
      <c r="H278" s="35"/>
      <c r="I278" s="35"/>
      <c r="J278" s="35"/>
      <c r="K278" s="35"/>
      <c r="L278" s="35"/>
      <c r="M278" s="35"/>
      <c r="N278" s="35"/>
    </row>
    <row r="279" spans="8:14" ht="24.95" customHeight="1" x14ac:dyDescent="0.2">
      <c r="H279" s="35"/>
      <c r="I279" s="35"/>
      <c r="J279" s="35"/>
      <c r="K279" s="35"/>
      <c r="L279" s="35"/>
      <c r="M279" s="35"/>
      <c r="N279" s="35"/>
    </row>
    <row r="280" spans="8:14" ht="24.95" customHeight="1" x14ac:dyDescent="0.2">
      <c r="H280" s="35"/>
      <c r="I280" s="35"/>
      <c r="J280" s="35"/>
      <c r="K280" s="35"/>
      <c r="L280" s="35"/>
      <c r="M280" s="35"/>
      <c r="N280" s="35"/>
    </row>
    <row r="281" spans="8:14" ht="24.95" customHeight="1" x14ac:dyDescent="0.2">
      <c r="H281" s="35"/>
      <c r="I281" s="35"/>
      <c r="J281" s="35"/>
      <c r="K281" s="35"/>
      <c r="L281" s="35"/>
      <c r="M281" s="35"/>
      <c r="N281" s="35"/>
    </row>
    <row r="282" spans="8:14" ht="24.95" customHeight="1" x14ac:dyDescent="0.2">
      <c r="H282" s="35"/>
      <c r="I282" s="35"/>
      <c r="J282" s="35"/>
      <c r="K282" s="35"/>
      <c r="L282" s="35"/>
      <c r="M282" s="35"/>
      <c r="N282" s="35"/>
    </row>
    <row r="283" spans="8:14" ht="24.95" customHeight="1" x14ac:dyDescent="0.2">
      <c r="H283" s="35"/>
      <c r="I283" s="35"/>
      <c r="J283" s="35"/>
      <c r="K283" s="35"/>
      <c r="L283" s="35"/>
      <c r="M283" s="35"/>
      <c r="N283" s="35"/>
    </row>
    <row r="284" spans="8:14" ht="24.95" customHeight="1" x14ac:dyDescent="0.2">
      <c r="H284" s="35"/>
      <c r="I284" s="35"/>
      <c r="J284" s="35"/>
      <c r="K284" s="35"/>
      <c r="L284" s="35"/>
      <c r="M284" s="35"/>
      <c r="N284" s="35"/>
    </row>
    <row r="285" spans="8:14" ht="24.95" customHeight="1" x14ac:dyDescent="0.2">
      <c r="H285" s="35"/>
      <c r="I285" s="35"/>
      <c r="J285" s="35"/>
      <c r="K285" s="35"/>
      <c r="L285" s="35"/>
      <c r="M285" s="35"/>
      <c r="N285" s="35"/>
    </row>
    <row r="286" spans="8:14" ht="24.95" customHeight="1" x14ac:dyDescent="0.2">
      <c r="H286" s="35"/>
      <c r="I286" s="35"/>
      <c r="J286" s="35"/>
      <c r="K286" s="35"/>
      <c r="L286" s="35"/>
      <c r="M286" s="35"/>
      <c r="N286" s="35"/>
    </row>
    <row r="287" spans="8:14" ht="24.95" customHeight="1" x14ac:dyDescent="0.2">
      <c r="H287" s="35"/>
      <c r="I287" s="35"/>
      <c r="J287" s="35"/>
      <c r="K287" s="35"/>
      <c r="L287" s="35"/>
      <c r="M287" s="35"/>
      <c r="N287" s="35"/>
    </row>
    <row r="288" spans="8:14" ht="24.95" customHeight="1" x14ac:dyDescent="0.2">
      <c r="H288" s="35"/>
      <c r="I288" s="35"/>
      <c r="J288" s="35"/>
      <c r="K288" s="35"/>
      <c r="L288" s="35"/>
      <c r="M288" s="35"/>
      <c r="N288" s="35"/>
    </row>
    <row r="289" spans="8:14" ht="24.95" customHeight="1" x14ac:dyDescent="0.2">
      <c r="H289" s="35"/>
      <c r="I289" s="35"/>
      <c r="J289" s="35"/>
      <c r="K289" s="35"/>
      <c r="L289" s="35"/>
      <c r="M289" s="35"/>
      <c r="N289" s="35"/>
    </row>
    <row r="290" spans="8:14" ht="24.95" customHeight="1" x14ac:dyDescent="0.2">
      <c r="H290" s="35"/>
      <c r="I290" s="35"/>
      <c r="J290" s="35"/>
      <c r="K290" s="35"/>
      <c r="L290" s="35"/>
      <c r="M290" s="35"/>
      <c r="N290" s="35"/>
    </row>
    <row r="291" spans="8:14" ht="24.95" customHeight="1" x14ac:dyDescent="0.2">
      <c r="H291" s="35"/>
      <c r="I291" s="35"/>
      <c r="J291" s="35"/>
      <c r="K291" s="35"/>
      <c r="L291" s="35"/>
      <c r="M291" s="35"/>
      <c r="N291" s="35"/>
    </row>
    <row r="292" spans="8:14" ht="24.95" customHeight="1" x14ac:dyDescent="0.2">
      <c r="H292" s="35"/>
      <c r="I292" s="35"/>
      <c r="J292" s="35"/>
      <c r="K292" s="35"/>
      <c r="L292" s="35"/>
      <c r="M292" s="35"/>
      <c r="N292" s="35"/>
    </row>
    <row r="293" spans="8:14" ht="24.95" customHeight="1" x14ac:dyDescent="0.2">
      <c r="H293" s="35"/>
      <c r="I293" s="35"/>
      <c r="J293" s="35"/>
      <c r="K293" s="35"/>
      <c r="L293" s="35"/>
      <c r="M293" s="35"/>
      <c r="N293" s="35"/>
    </row>
    <row r="294" spans="8:14" ht="24.95" customHeight="1" x14ac:dyDescent="0.2">
      <c r="H294" s="35"/>
      <c r="I294" s="35"/>
      <c r="J294" s="35"/>
      <c r="K294" s="35"/>
      <c r="L294" s="35"/>
      <c r="M294" s="35"/>
      <c r="N294" s="35"/>
    </row>
    <row r="295" spans="8:14" ht="24.95" customHeight="1" x14ac:dyDescent="0.2">
      <c r="H295" s="35"/>
      <c r="I295" s="35"/>
      <c r="J295" s="35"/>
      <c r="K295" s="35"/>
      <c r="L295" s="35"/>
      <c r="M295" s="35"/>
      <c r="N295" s="35"/>
    </row>
    <row r="296" spans="8:14" ht="24.95" customHeight="1" x14ac:dyDescent="0.2">
      <c r="H296" s="35"/>
      <c r="I296" s="35"/>
      <c r="J296" s="35"/>
      <c r="K296" s="35"/>
      <c r="L296" s="35"/>
      <c r="M296" s="35"/>
      <c r="N296" s="35"/>
    </row>
    <row r="297" spans="8:14" ht="24.95" customHeight="1" x14ac:dyDescent="0.2">
      <c r="H297" s="35"/>
      <c r="I297" s="35"/>
      <c r="J297" s="35"/>
      <c r="K297" s="35"/>
      <c r="L297" s="35"/>
      <c r="M297" s="35"/>
      <c r="N297" s="35"/>
    </row>
    <row r="298" spans="8:14" ht="24.95" customHeight="1" x14ac:dyDescent="0.2">
      <c r="H298" s="35"/>
      <c r="I298" s="35"/>
      <c r="J298" s="35"/>
      <c r="K298" s="35"/>
      <c r="L298" s="35"/>
      <c r="M298" s="35"/>
      <c r="N298" s="35"/>
    </row>
    <row r="299" spans="8:14" ht="24.95" customHeight="1" x14ac:dyDescent="0.2">
      <c r="H299" s="35"/>
      <c r="I299" s="35"/>
      <c r="J299" s="35"/>
      <c r="K299" s="35"/>
      <c r="L299" s="35"/>
      <c r="M299" s="35"/>
      <c r="N299" s="35"/>
    </row>
    <row r="300" spans="8:14" ht="24.95" customHeight="1" x14ac:dyDescent="0.2">
      <c r="H300" s="35"/>
      <c r="I300" s="35"/>
      <c r="J300" s="35"/>
      <c r="K300" s="35"/>
      <c r="L300" s="35"/>
      <c r="M300" s="35"/>
      <c r="N300" s="35"/>
    </row>
    <row r="301" spans="8:14" ht="24.95" customHeight="1" x14ac:dyDescent="0.2">
      <c r="H301" s="35"/>
      <c r="I301" s="35"/>
      <c r="J301" s="35"/>
      <c r="K301" s="35"/>
      <c r="L301" s="35"/>
      <c r="M301" s="35"/>
      <c r="N301" s="35"/>
    </row>
    <row r="302" spans="8:14" ht="24.95" customHeight="1" x14ac:dyDescent="0.2">
      <c r="H302" s="35"/>
      <c r="I302" s="35"/>
      <c r="J302" s="35"/>
      <c r="K302" s="35"/>
      <c r="L302" s="35"/>
      <c r="M302" s="35"/>
      <c r="N302" s="35"/>
    </row>
    <row r="303" spans="8:14" ht="24.95" customHeight="1" x14ac:dyDescent="0.2">
      <c r="H303" s="35"/>
      <c r="I303" s="35"/>
      <c r="J303" s="35"/>
      <c r="K303" s="35"/>
      <c r="L303" s="35"/>
      <c r="M303" s="35"/>
      <c r="N303" s="35"/>
    </row>
    <row r="304" spans="8:14" ht="24.95" customHeight="1" x14ac:dyDescent="0.2">
      <c r="H304" s="35"/>
      <c r="I304" s="35"/>
      <c r="J304" s="35"/>
      <c r="K304" s="35"/>
      <c r="L304" s="35"/>
      <c r="M304" s="35"/>
      <c r="N304" s="35"/>
    </row>
    <row r="305" spans="8:14" ht="24.95" customHeight="1" x14ac:dyDescent="0.2">
      <c r="H305" s="35"/>
      <c r="I305" s="35"/>
      <c r="J305" s="35"/>
      <c r="K305" s="35"/>
      <c r="L305" s="35"/>
      <c r="M305" s="35"/>
      <c r="N305" s="35"/>
    </row>
    <row r="306" spans="8:14" ht="24.95" customHeight="1" x14ac:dyDescent="0.2">
      <c r="H306" s="35"/>
      <c r="I306" s="35"/>
      <c r="J306" s="35"/>
      <c r="K306" s="35"/>
      <c r="L306" s="35"/>
      <c r="M306" s="35"/>
      <c r="N306" s="35"/>
    </row>
    <row r="307" spans="8:14" ht="24.95" customHeight="1" x14ac:dyDescent="0.2">
      <c r="H307" s="35"/>
      <c r="I307" s="35"/>
      <c r="J307" s="35"/>
      <c r="K307" s="35"/>
      <c r="L307" s="35"/>
      <c r="M307" s="35"/>
      <c r="N307" s="35"/>
    </row>
    <row r="308" spans="8:14" ht="24.95" customHeight="1" x14ac:dyDescent="0.2">
      <c r="H308" s="35"/>
      <c r="I308" s="35"/>
      <c r="J308" s="35"/>
      <c r="K308" s="35"/>
      <c r="L308" s="35"/>
      <c r="M308" s="35"/>
      <c r="N308" s="35"/>
    </row>
    <row r="309" spans="8:14" ht="24.95" customHeight="1" x14ac:dyDescent="0.2">
      <c r="H309" s="35"/>
      <c r="I309" s="35"/>
      <c r="J309" s="35"/>
      <c r="K309" s="35"/>
      <c r="L309" s="35"/>
      <c r="M309" s="35"/>
      <c r="N309" s="35"/>
    </row>
    <row r="310" spans="8:14" ht="24.95" customHeight="1" x14ac:dyDescent="0.2">
      <c r="H310" s="35"/>
      <c r="I310" s="35"/>
      <c r="J310" s="35"/>
      <c r="K310" s="35"/>
      <c r="L310" s="35"/>
      <c r="M310" s="35"/>
      <c r="N310" s="35"/>
    </row>
    <row r="311" spans="8:14" ht="24.95" customHeight="1" x14ac:dyDescent="0.2">
      <c r="H311" s="35"/>
      <c r="I311" s="35"/>
      <c r="J311" s="35"/>
      <c r="K311" s="35"/>
      <c r="L311" s="35"/>
      <c r="M311" s="35"/>
      <c r="N311" s="35"/>
    </row>
    <row r="312" spans="8:14" ht="24.95" customHeight="1" x14ac:dyDescent="0.2">
      <c r="H312" s="35"/>
      <c r="I312" s="35"/>
      <c r="J312" s="35"/>
      <c r="K312" s="35"/>
      <c r="L312" s="35"/>
      <c r="M312" s="35"/>
      <c r="N312" s="35"/>
    </row>
    <row r="313" spans="8:14" ht="24.95" customHeight="1" x14ac:dyDescent="0.2">
      <c r="H313" s="35"/>
      <c r="I313" s="35"/>
      <c r="J313" s="35"/>
      <c r="K313" s="35"/>
      <c r="L313" s="35"/>
      <c r="M313" s="35"/>
      <c r="N313" s="35"/>
    </row>
    <row r="314" spans="8:14" ht="24.95" customHeight="1" x14ac:dyDescent="0.2">
      <c r="H314" s="35"/>
      <c r="I314" s="35"/>
      <c r="J314" s="35"/>
      <c r="K314" s="35"/>
      <c r="L314" s="35"/>
      <c r="M314" s="35"/>
      <c r="N314" s="35"/>
    </row>
    <row r="315" spans="8:14" ht="24.95" customHeight="1" x14ac:dyDescent="0.2">
      <c r="H315" s="35"/>
      <c r="I315" s="35"/>
      <c r="J315" s="35"/>
      <c r="K315" s="35"/>
      <c r="L315" s="35"/>
      <c r="M315" s="35"/>
      <c r="N315" s="35"/>
    </row>
    <row r="316" spans="8:14" ht="24.95" customHeight="1" x14ac:dyDescent="0.2">
      <c r="H316" s="35"/>
      <c r="I316" s="35"/>
      <c r="J316" s="35"/>
      <c r="K316" s="35"/>
      <c r="L316" s="35"/>
      <c r="M316" s="35"/>
      <c r="N316" s="35"/>
    </row>
    <row r="317" spans="8:14" ht="24.95" customHeight="1" x14ac:dyDescent="0.2">
      <c r="H317" s="35"/>
      <c r="I317" s="35"/>
      <c r="J317" s="35"/>
      <c r="K317" s="35"/>
      <c r="L317" s="35"/>
      <c r="M317" s="35"/>
      <c r="N317" s="35"/>
    </row>
    <row r="318" spans="8:14" ht="24.95" customHeight="1" x14ac:dyDescent="0.2">
      <c r="H318" s="35"/>
      <c r="I318" s="35"/>
      <c r="J318" s="35"/>
      <c r="K318" s="35"/>
      <c r="L318" s="35"/>
      <c r="M318" s="35"/>
      <c r="N318" s="35"/>
    </row>
    <row r="319" spans="8:14" ht="24.95" customHeight="1" x14ac:dyDescent="0.2">
      <c r="H319" s="35"/>
      <c r="I319" s="35"/>
      <c r="J319" s="35"/>
      <c r="K319" s="35"/>
      <c r="L319" s="35"/>
      <c r="M319" s="35"/>
      <c r="N319" s="35"/>
    </row>
    <row r="320" spans="8:14" ht="24.95" customHeight="1" x14ac:dyDescent="0.2">
      <c r="H320" s="35"/>
      <c r="I320" s="35"/>
      <c r="J320" s="35"/>
      <c r="K320" s="35"/>
      <c r="L320" s="35"/>
      <c r="M320" s="35"/>
      <c r="N320" s="35"/>
    </row>
    <row r="321" spans="8:14" ht="24.95" customHeight="1" x14ac:dyDescent="0.2">
      <c r="H321" s="35"/>
      <c r="I321" s="35"/>
      <c r="J321" s="35"/>
      <c r="K321" s="35"/>
      <c r="L321" s="35"/>
      <c r="M321" s="35"/>
      <c r="N321" s="35"/>
    </row>
    <row r="322" spans="8:14" ht="24.95" customHeight="1" x14ac:dyDescent="0.2">
      <c r="H322" s="35"/>
      <c r="I322" s="35"/>
      <c r="J322" s="35"/>
      <c r="K322" s="35"/>
      <c r="L322" s="35"/>
      <c r="M322" s="35"/>
      <c r="N322" s="35"/>
    </row>
    <row r="323" spans="8:14" ht="24.95" customHeight="1" x14ac:dyDescent="0.2">
      <c r="H323" s="35"/>
      <c r="I323" s="35"/>
      <c r="J323" s="35"/>
      <c r="K323" s="35"/>
      <c r="L323" s="35"/>
      <c r="M323" s="35"/>
      <c r="N323" s="35"/>
    </row>
    <row r="324" spans="8:14" ht="24.95" customHeight="1" x14ac:dyDescent="0.2">
      <c r="H324" s="35"/>
      <c r="I324" s="35"/>
      <c r="J324" s="35"/>
      <c r="K324" s="35"/>
      <c r="L324" s="35"/>
      <c r="M324" s="35"/>
      <c r="N324" s="35"/>
    </row>
    <row r="325" spans="8:14" ht="24.95" customHeight="1" x14ac:dyDescent="0.2">
      <c r="H325" s="35"/>
      <c r="I325" s="35"/>
      <c r="J325" s="35"/>
      <c r="K325" s="35"/>
      <c r="L325" s="35"/>
      <c r="M325" s="35"/>
      <c r="N325" s="35"/>
    </row>
    <row r="326" spans="8:14" ht="24.95" customHeight="1" x14ac:dyDescent="0.2">
      <c r="H326" s="35"/>
      <c r="I326" s="35"/>
      <c r="J326" s="35"/>
      <c r="K326" s="35"/>
      <c r="L326" s="35"/>
      <c r="M326" s="35"/>
      <c r="N326" s="35"/>
    </row>
    <row r="327" spans="8:14" ht="24.95" customHeight="1" x14ac:dyDescent="0.2">
      <c r="H327" s="35"/>
      <c r="I327" s="35"/>
      <c r="J327" s="35"/>
      <c r="K327" s="35"/>
      <c r="L327" s="35"/>
      <c r="M327" s="35"/>
      <c r="N327" s="35"/>
    </row>
    <row r="328" spans="8:14" ht="24.95" customHeight="1" x14ac:dyDescent="0.2">
      <c r="H328" s="35"/>
      <c r="I328" s="35"/>
      <c r="J328" s="35"/>
      <c r="K328" s="35"/>
      <c r="L328" s="35"/>
      <c r="M328" s="35"/>
      <c r="N328" s="35"/>
    </row>
    <row r="329" spans="8:14" ht="24.95" customHeight="1" x14ac:dyDescent="0.2">
      <c r="H329" s="35"/>
      <c r="I329" s="35"/>
      <c r="J329" s="35"/>
      <c r="K329" s="35"/>
      <c r="L329" s="35"/>
      <c r="M329" s="35"/>
      <c r="N329" s="35"/>
    </row>
    <row r="330" spans="8:14" ht="24.95" customHeight="1" x14ac:dyDescent="0.2">
      <c r="H330" s="35"/>
      <c r="I330" s="35"/>
      <c r="J330" s="35"/>
      <c r="K330" s="35"/>
      <c r="L330" s="35"/>
      <c r="M330" s="35"/>
      <c r="N330" s="35"/>
    </row>
    <row r="331" spans="8:14" ht="24.95" customHeight="1" x14ac:dyDescent="0.2">
      <c r="H331" s="35"/>
      <c r="I331" s="35"/>
      <c r="J331" s="35"/>
      <c r="K331" s="35"/>
      <c r="L331" s="35"/>
      <c r="M331" s="35"/>
      <c r="N331" s="35"/>
    </row>
    <row r="332" spans="8:14" ht="24.95" customHeight="1" x14ac:dyDescent="0.2">
      <c r="H332" s="35"/>
      <c r="I332" s="35"/>
      <c r="J332" s="35"/>
      <c r="K332" s="35"/>
      <c r="L332" s="35"/>
      <c r="M332" s="35"/>
      <c r="N332" s="35"/>
    </row>
    <row r="333" spans="8:14" ht="24.95" customHeight="1" x14ac:dyDescent="0.2">
      <c r="H333" s="35"/>
      <c r="I333" s="35"/>
      <c r="J333" s="35"/>
      <c r="K333" s="35"/>
      <c r="L333" s="35"/>
      <c r="M333" s="35"/>
      <c r="N333" s="35"/>
    </row>
    <row r="334" spans="8:14" ht="24.95" customHeight="1" x14ac:dyDescent="0.2">
      <c r="H334" s="35"/>
      <c r="I334" s="35"/>
      <c r="J334" s="35"/>
      <c r="K334" s="35"/>
      <c r="L334" s="35"/>
      <c r="M334" s="35"/>
      <c r="N334" s="35"/>
    </row>
    <row r="335" spans="8:14" ht="24.95" customHeight="1" x14ac:dyDescent="0.2">
      <c r="H335" s="35"/>
      <c r="I335" s="35"/>
      <c r="J335" s="35"/>
      <c r="K335" s="35"/>
      <c r="L335" s="35"/>
      <c r="M335" s="35"/>
      <c r="N335" s="35"/>
    </row>
    <row r="336" spans="8:14" ht="24.95" customHeight="1" x14ac:dyDescent="0.2">
      <c r="H336" s="35"/>
      <c r="I336" s="35"/>
      <c r="J336" s="35"/>
      <c r="K336" s="35"/>
      <c r="L336" s="35"/>
      <c r="M336" s="35"/>
      <c r="N336" s="35"/>
    </row>
    <row r="337" spans="8:14" ht="24.95" customHeight="1" x14ac:dyDescent="0.2">
      <c r="H337" s="35"/>
      <c r="I337" s="35"/>
      <c r="J337" s="35"/>
      <c r="K337" s="35"/>
      <c r="L337" s="35"/>
      <c r="M337" s="35"/>
      <c r="N337" s="35"/>
    </row>
    <row r="338" spans="8:14" ht="24.95" customHeight="1" x14ac:dyDescent="0.2">
      <c r="H338" s="35"/>
      <c r="I338" s="35"/>
      <c r="J338" s="35"/>
      <c r="K338" s="35"/>
      <c r="L338" s="35"/>
      <c r="M338" s="35"/>
      <c r="N338" s="35"/>
    </row>
    <row r="339" spans="8:14" ht="24.95" customHeight="1" x14ac:dyDescent="0.2">
      <c r="H339" s="35"/>
      <c r="I339" s="35"/>
      <c r="J339" s="35"/>
      <c r="K339" s="35"/>
      <c r="L339" s="35"/>
      <c r="M339" s="35"/>
      <c r="N339" s="35"/>
    </row>
    <row r="340" spans="8:14" ht="24.95" customHeight="1" x14ac:dyDescent="0.2">
      <c r="H340" s="35"/>
      <c r="I340" s="35"/>
      <c r="J340" s="35"/>
      <c r="K340" s="35"/>
      <c r="L340" s="35"/>
      <c r="M340" s="35"/>
      <c r="N340" s="35"/>
    </row>
    <row r="341" spans="8:14" ht="24.95" customHeight="1" x14ac:dyDescent="0.2">
      <c r="H341" s="35"/>
      <c r="I341" s="35"/>
      <c r="J341" s="35"/>
      <c r="K341" s="35"/>
      <c r="L341" s="35"/>
      <c r="M341" s="35"/>
      <c r="N341" s="35"/>
    </row>
    <row r="342" spans="8:14" ht="24.95" customHeight="1" x14ac:dyDescent="0.2">
      <c r="H342" s="35"/>
      <c r="I342" s="35"/>
      <c r="J342" s="35"/>
      <c r="K342" s="35"/>
      <c r="L342" s="35"/>
      <c r="M342" s="35"/>
      <c r="N342" s="35"/>
    </row>
    <row r="343" spans="8:14" ht="24.95" customHeight="1" x14ac:dyDescent="0.2">
      <c r="H343" s="35"/>
      <c r="I343" s="35"/>
      <c r="J343" s="35"/>
      <c r="K343" s="35"/>
      <c r="L343" s="35"/>
      <c r="M343" s="35"/>
      <c r="N343" s="35"/>
    </row>
    <row r="344" spans="8:14" ht="24.95" customHeight="1" x14ac:dyDescent="0.2">
      <c r="H344" s="35"/>
      <c r="I344" s="35"/>
      <c r="J344" s="35"/>
      <c r="K344" s="35"/>
      <c r="L344" s="35"/>
      <c r="M344" s="35"/>
      <c r="N344" s="35"/>
    </row>
    <row r="345" spans="8:14" ht="24.95" customHeight="1" x14ac:dyDescent="0.2">
      <c r="H345" s="35"/>
      <c r="I345" s="35"/>
      <c r="J345" s="35"/>
      <c r="K345" s="35"/>
      <c r="L345" s="35"/>
      <c r="M345" s="35"/>
      <c r="N345" s="35"/>
    </row>
    <row r="346" spans="8:14" ht="24.95" customHeight="1" x14ac:dyDescent="0.2">
      <c r="H346" s="35"/>
      <c r="I346" s="35"/>
      <c r="J346" s="35"/>
      <c r="K346" s="35"/>
      <c r="L346" s="35"/>
      <c r="M346" s="35"/>
      <c r="N346" s="35"/>
    </row>
    <row r="347" spans="8:14" ht="24.95" customHeight="1" x14ac:dyDescent="0.2">
      <c r="H347" s="35"/>
      <c r="I347" s="35"/>
      <c r="J347" s="35"/>
      <c r="K347" s="35"/>
      <c r="L347" s="35"/>
      <c r="M347" s="35"/>
      <c r="N347" s="35"/>
    </row>
    <row r="348" spans="8:14" ht="24.95" customHeight="1" x14ac:dyDescent="0.2">
      <c r="H348" s="35"/>
      <c r="I348" s="35"/>
      <c r="J348" s="35"/>
      <c r="K348" s="35"/>
      <c r="L348" s="35"/>
      <c r="M348" s="35"/>
      <c r="N348" s="35"/>
    </row>
    <row r="349" spans="8:14" ht="24.95" customHeight="1" x14ac:dyDescent="0.2">
      <c r="H349" s="35"/>
      <c r="I349" s="35"/>
      <c r="J349" s="35"/>
      <c r="K349" s="35"/>
      <c r="L349" s="35"/>
      <c r="M349" s="35"/>
      <c r="N349" s="35"/>
    </row>
    <row r="350" spans="8:14" ht="24.95" customHeight="1" x14ac:dyDescent="0.2">
      <c r="H350" s="35"/>
      <c r="I350" s="35"/>
      <c r="J350" s="35"/>
      <c r="K350" s="35"/>
      <c r="L350" s="35"/>
      <c r="M350" s="35"/>
      <c r="N350" s="35"/>
    </row>
    <row r="351" spans="8:14" ht="24.95" customHeight="1" x14ac:dyDescent="0.2">
      <c r="H351" s="35"/>
      <c r="I351" s="35"/>
      <c r="J351" s="35"/>
      <c r="K351" s="35"/>
      <c r="L351" s="35"/>
      <c r="M351" s="35"/>
      <c r="N351" s="35"/>
    </row>
    <row r="352" spans="8:14" ht="24.95" customHeight="1" x14ac:dyDescent="0.2">
      <c r="H352" s="35"/>
      <c r="I352" s="35"/>
      <c r="J352" s="35"/>
      <c r="K352" s="35"/>
      <c r="L352" s="35"/>
      <c r="M352" s="35"/>
      <c r="N352" s="35"/>
    </row>
    <row r="353" spans="8:14" ht="24.95" customHeight="1" x14ac:dyDescent="0.2">
      <c r="H353" s="35"/>
      <c r="I353" s="35"/>
      <c r="J353" s="35"/>
      <c r="K353" s="35"/>
      <c r="L353" s="35"/>
      <c r="M353" s="35"/>
      <c r="N353" s="35"/>
    </row>
    <row r="354" spans="8:14" ht="24.95" customHeight="1" x14ac:dyDescent="0.2">
      <c r="H354" s="35"/>
      <c r="I354" s="35"/>
      <c r="J354" s="35"/>
      <c r="K354" s="35"/>
      <c r="L354" s="35"/>
      <c r="M354" s="35"/>
      <c r="N354" s="35"/>
    </row>
    <row r="355" spans="8:14" ht="24.95" customHeight="1" x14ac:dyDescent="0.2">
      <c r="H355" s="35"/>
      <c r="I355" s="35"/>
      <c r="J355" s="35"/>
      <c r="K355" s="35"/>
      <c r="L355" s="35"/>
      <c r="M355" s="35"/>
      <c r="N355" s="35"/>
    </row>
    <row r="356" spans="8:14" ht="24.95" customHeight="1" x14ac:dyDescent="0.2">
      <c r="H356" s="35"/>
      <c r="I356" s="35"/>
      <c r="J356" s="35"/>
      <c r="K356" s="35"/>
      <c r="L356" s="35"/>
      <c r="M356" s="35"/>
      <c r="N356" s="35"/>
    </row>
    <row r="357" spans="8:14" ht="24.95" customHeight="1" x14ac:dyDescent="0.2">
      <c r="H357" s="35"/>
      <c r="I357" s="35"/>
      <c r="J357" s="35"/>
      <c r="K357" s="35"/>
      <c r="L357" s="35"/>
      <c r="M357" s="35"/>
      <c r="N357" s="35"/>
    </row>
    <row r="358" spans="8:14" ht="24.95" customHeight="1" x14ac:dyDescent="0.2">
      <c r="H358" s="35"/>
      <c r="I358" s="35"/>
      <c r="J358" s="35"/>
      <c r="K358" s="35"/>
      <c r="L358" s="35"/>
      <c r="M358" s="35"/>
      <c r="N358" s="35"/>
    </row>
    <row r="359" spans="8:14" ht="24.95" customHeight="1" x14ac:dyDescent="0.2">
      <c r="H359" s="35"/>
      <c r="I359" s="35"/>
      <c r="J359" s="35"/>
      <c r="K359" s="35"/>
      <c r="L359" s="35"/>
      <c r="M359" s="35"/>
      <c r="N359" s="35"/>
    </row>
    <row r="360" spans="8:14" ht="24.95" customHeight="1" x14ac:dyDescent="0.2">
      <c r="H360" s="35"/>
      <c r="I360" s="35"/>
      <c r="J360" s="35"/>
      <c r="K360" s="35"/>
      <c r="L360" s="35"/>
      <c r="M360" s="35"/>
      <c r="N360" s="35"/>
    </row>
    <row r="361" spans="8:14" ht="24.95" customHeight="1" x14ac:dyDescent="0.2">
      <c r="H361" s="35"/>
      <c r="I361" s="35"/>
      <c r="J361" s="35"/>
      <c r="K361" s="35"/>
      <c r="L361" s="35"/>
      <c r="M361" s="35"/>
      <c r="N361" s="35"/>
    </row>
    <row r="362" spans="8:14" ht="24.95" customHeight="1" x14ac:dyDescent="0.2">
      <c r="H362" s="35"/>
      <c r="I362" s="35"/>
      <c r="J362" s="35"/>
      <c r="K362" s="35"/>
      <c r="L362" s="35"/>
      <c r="M362" s="35"/>
      <c r="N362" s="35"/>
    </row>
    <row r="363" spans="8:14" ht="24.95" customHeight="1" x14ac:dyDescent="0.2">
      <c r="H363" s="35"/>
      <c r="I363" s="35"/>
      <c r="J363" s="35"/>
      <c r="K363" s="35"/>
      <c r="L363" s="35"/>
      <c r="M363" s="35"/>
      <c r="N363" s="35"/>
    </row>
    <row r="364" spans="8:14" ht="24.95" customHeight="1" x14ac:dyDescent="0.2">
      <c r="H364" s="35"/>
      <c r="I364" s="35"/>
      <c r="J364" s="35"/>
      <c r="K364" s="35"/>
      <c r="L364" s="35"/>
      <c r="M364" s="35"/>
      <c r="N364" s="35"/>
    </row>
    <row r="365" spans="8:14" ht="24.95" customHeight="1" x14ac:dyDescent="0.2">
      <c r="H365" s="35"/>
      <c r="I365" s="35"/>
      <c r="J365" s="35"/>
      <c r="K365" s="35"/>
      <c r="L365" s="35"/>
      <c r="M365" s="35"/>
      <c r="N365" s="35"/>
    </row>
    <row r="366" spans="8:14" ht="24.95" customHeight="1" x14ac:dyDescent="0.2">
      <c r="H366" s="35"/>
      <c r="I366" s="35"/>
      <c r="J366" s="35"/>
      <c r="K366" s="35"/>
      <c r="L366" s="35"/>
      <c r="M366" s="35"/>
      <c r="N366" s="35"/>
    </row>
    <row r="367" spans="8:14" ht="24.95" customHeight="1" x14ac:dyDescent="0.2">
      <c r="H367" s="35"/>
      <c r="I367" s="35"/>
      <c r="J367" s="35"/>
      <c r="K367" s="35"/>
      <c r="L367" s="35"/>
      <c r="M367" s="35"/>
      <c r="N367" s="35"/>
    </row>
    <row r="368" spans="8:14" ht="24.95" customHeight="1" x14ac:dyDescent="0.2">
      <c r="H368" s="35"/>
      <c r="I368" s="35"/>
      <c r="J368" s="35"/>
      <c r="K368" s="35"/>
      <c r="L368" s="35"/>
      <c r="M368" s="35"/>
      <c r="N368" s="35"/>
    </row>
    <row r="369" spans="8:14" ht="24.95" customHeight="1" x14ac:dyDescent="0.2">
      <c r="H369" s="35"/>
      <c r="I369" s="35"/>
      <c r="J369" s="35"/>
      <c r="K369" s="35"/>
      <c r="L369" s="35"/>
      <c r="M369" s="35"/>
      <c r="N369" s="35"/>
    </row>
    <row r="370" spans="8:14" ht="24.95" customHeight="1" x14ac:dyDescent="0.2">
      <c r="H370" s="35"/>
      <c r="I370" s="35"/>
      <c r="J370" s="35"/>
      <c r="K370" s="35"/>
      <c r="L370" s="35"/>
      <c r="M370" s="35"/>
      <c r="N370" s="35"/>
    </row>
    <row r="371" spans="8:14" ht="24.95" customHeight="1" x14ac:dyDescent="0.2">
      <c r="H371" s="35"/>
      <c r="I371" s="35"/>
      <c r="J371" s="35"/>
      <c r="K371" s="35"/>
      <c r="L371" s="35"/>
      <c r="M371" s="35"/>
      <c r="N371" s="35"/>
    </row>
    <row r="372" spans="8:14" ht="24.95" customHeight="1" x14ac:dyDescent="0.2">
      <c r="H372" s="35"/>
      <c r="I372" s="35"/>
      <c r="J372" s="35"/>
      <c r="K372" s="35"/>
      <c r="L372" s="35"/>
      <c r="M372" s="35"/>
      <c r="N372" s="35"/>
    </row>
    <row r="373" spans="8:14" ht="24.95" customHeight="1" x14ac:dyDescent="0.2">
      <c r="H373" s="35"/>
      <c r="I373" s="35"/>
      <c r="J373" s="35"/>
      <c r="K373" s="35"/>
      <c r="L373" s="35"/>
      <c r="M373" s="35"/>
      <c r="N373" s="35"/>
    </row>
  </sheetData>
  <sheetProtection formatCells="0" formatColumns="0" formatRows="0" insertColumns="0" selectLockedCells="1"/>
  <mergeCells count="52">
    <mergeCell ref="B7:AN7"/>
    <mergeCell ref="C10:C11"/>
    <mergeCell ref="E10:E11"/>
    <mergeCell ref="B10:B11"/>
    <mergeCell ref="G10:G11"/>
    <mergeCell ref="H10:H11"/>
    <mergeCell ref="O10:O11"/>
    <mergeCell ref="P10:P11"/>
    <mergeCell ref="Q10:Q11"/>
    <mergeCell ref="AB10:AB11"/>
    <mergeCell ref="AL10:AL11"/>
    <mergeCell ref="AM10:AM11"/>
    <mergeCell ref="AJ10:AJ12"/>
    <mergeCell ref="AK10:AK12"/>
    <mergeCell ref="AN10:AN12"/>
    <mergeCell ref="R10:R11"/>
    <mergeCell ref="C21:G21"/>
    <mergeCell ref="C27:G27"/>
    <mergeCell ref="F10:F11"/>
    <mergeCell ref="AC10:AI10"/>
    <mergeCell ref="S10:S11"/>
    <mergeCell ref="T10:T11"/>
    <mergeCell ref="U10:U11"/>
    <mergeCell ref="D10:D11"/>
    <mergeCell ref="I10:N11"/>
    <mergeCell ref="AA10:AA11"/>
    <mergeCell ref="V10:V11"/>
    <mergeCell ref="W10:W11"/>
    <mergeCell ref="X10:X11"/>
    <mergeCell ref="Y10:Y11"/>
    <mergeCell ref="Z10:Z11"/>
    <mergeCell ref="I36:N36"/>
    <mergeCell ref="I37:N37"/>
    <mergeCell ref="I38:N38"/>
    <mergeCell ref="C33:G33"/>
    <mergeCell ref="I33:N33"/>
    <mergeCell ref="I52:N52"/>
    <mergeCell ref="C20:H20"/>
    <mergeCell ref="I44:N44"/>
    <mergeCell ref="I45:N45"/>
    <mergeCell ref="I46:N46"/>
    <mergeCell ref="I47:N47"/>
    <mergeCell ref="I48:N48"/>
    <mergeCell ref="C39:G39"/>
    <mergeCell ref="C43:G43"/>
    <mergeCell ref="C49:G49"/>
    <mergeCell ref="I49:N49"/>
    <mergeCell ref="I50:N50"/>
    <mergeCell ref="I51:N51"/>
    <mergeCell ref="I43:N43"/>
    <mergeCell ref="I34:N34"/>
    <mergeCell ref="I35:N35"/>
  </mergeCells>
  <dataValidations count="12">
    <dataValidation type="list" allowBlank="1" showInputMessage="1" showErrorMessage="1" promptTitle="Категорија" sqref="H27">
      <formula1>$CL$2:$CL$7</formula1>
    </dataValidation>
    <dataValidation type="list" allowBlank="1" showInputMessage="1" showErrorMessage="1" promptTitle="Тип активности" sqref="O39 O43 O49">
      <formula1>$CM$2:$CM$4</formula1>
    </dataValidation>
    <dataValidation type="list" allowBlank="1" showInputMessage="1" showErrorMessage="1" sqref="H15:H19 H44:H48 H22:H26 H28:H32 H34:H38 H40:H42 H50:H52">
      <formula1>$AQ$3:$AQ$8</formula1>
    </dataValidation>
    <dataValidation type="list" allowBlank="1" showInputMessage="1" showErrorMessage="1" sqref="O34:O38 O44:O48 O40:O42 O15:O19 O22:O26 O28:O32 O50:O52">
      <formula1>$AR$3:$AR$8</formula1>
    </dataValidation>
    <dataValidation type="list" allowBlank="1" showInputMessage="1" showErrorMessage="1" sqref="P15:P19 P50:P52 P44:P48 P40:P42 P34:P38 P28:P32 P22:P26">
      <formula1>$AS$3:$AS$9</formula1>
    </dataValidation>
    <dataValidation type="list" allowBlank="1" showInputMessage="1" showErrorMessage="1" sqref="T15:T19 T22:T26 T28:T32 T34:T38 T40:T42 T44:T48 T50:T52">
      <formula1>$AV$3:$AV$8</formula1>
    </dataValidation>
    <dataValidation type="list" allowBlank="1" showInputMessage="1" showErrorMessage="1" sqref="W15:W19 W50:W52 W44:W48 W40:W42 W34:W38 W28:W32 W22:W26">
      <formula1>$AY$3:$AY$12</formula1>
    </dataValidation>
    <dataValidation type="list" allowBlank="1" showInputMessage="1" showErrorMessage="1" sqref="Q20:R20">
      <formula1>#REF!</formula1>
    </dataValidation>
    <dataValidation type="list" allowBlank="1" showInputMessage="1" showErrorMessage="1" sqref="Q15:Q19 Q22:Q26 Q28:Q32 Q34:Q38 Q40:Q42 Q44:Q48 Q50:Q52">
      <formula1>$AT$3:$AT$11</formula1>
    </dataValidation>
    <dataValidation type="list" allowBlank="1" showInputMessage="1" showErrorMessage="1" sqref="R15:R19 R22:R26 R28:R32 R34:R38 R40:R42 R44:R48 R50:R52">
      <formula1>$AU$3:$AU$10</formula1>
    </dataValidation>
    <dataValidation type="list" allowBlank="1" showInputMessage="1" showErrorMessage="1" sqref="U15:U19 U22:U26 U28:U32 U34:U38 U40:U42 U44:U48 U50:U52">
      <formula1>$AW$3:$AW$11</formula1>
    </dataValidation>
    <dataValidation type="list" allowBlank="1" showInputMessage="1" showErrorMessage="1" sqref="V15:V19 V22:V26 V28:V32 V34:V38 V40:V42 V44:V48 V50:V52">
      <formula1>$AX$3:$AX$7</formula1>
    </dataValidation>
  </dataValidations>
  <printOptions horizontalCentered="1"/>
  <pageMargins left="0.23622047244094491" right="0.23622047244094491" top="0.51181102362204722" bottom="0.51181102362204722" header="0.23622047244094491" footer="0.23622047244094491"/>
  <pageSetup paperSize="9" scale="18" orientation="landscape" r:id="rId1"/>
  <headerFooter alignWithMargins="0">
    <oddFooter>&amp;RСтрана &amp;P од &amp;N</oddFooter>
  </headerFooter>
  <ignoredErrors>
    <ignoredError sqref="D13:E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Poc. strana</vt:lpstr>
      <vt:lpstr>Sadrzaj_Dinamika</vt:lpstr>
      <vt:lpstr>Ostv_ulaganja</vt:lpstr>
      <vt:lpstr>Ostv_ulaganja!Print_Area</vt:lpstr>
      <vt:lpstr>'Poc. strana'!Print_Area</vt:lpstr>
      <vt:lpstr>Ostv_ulaganja!Print_Titles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 Tanic</dc:creator>
  <cp:lastModifiedBy>Aca Vuckovic</cp:lastModifiedBy>
  <cp:lastPrinted>2019-01-15T09:25:13Z</cp:lastPrinted>
  <dcterms:created xsi:type="dcterms:W3CDTF">2006-07-05T09:57:32Z</dcterms:created>
  <dcterms:modified xsi:type="dcterms:W3CDTF">2019-02-18T08:18:47Z</dcterms:modified>
</cp:coreProperties>
</file>